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SANVI\OneDrive - Ramboll\Desktop\"/>
    </mc:Choice>
  </mc:AlternateContent>
  <xr:revisionPtr revIDLastSave="0" documentId="13_ncr:20001_{DBABD938-911E-4C5C-9412-2F81E8A1A3CD}" xr6:coauthVersionLast="47" xr6:coauthVersionMax="47" xr10:uidLastSave="{00000000-0000-0000-0000-000000000000}"/>
  <bookViews>
    <workbookView xWindow="-120" yWindow="-120" windowWidth="38640" windowHeight="21240" xr2:uid="{8BFA3057-44CA-4817-819D-D6220EA45350}"/>
  </bookViews>
  <sheets>
    <sheet name="Johdanto" sheetId="8" r:id="rId1"/>
    <sheet name="Työkalu 1" sheetId="1" r:id="rId2"/>
    <sheet name="Työkalu 2" sheetId="15" r:id="rId3"/>
    <sheet name="Työkalu 3" sheetId="16" r:id="rId4"/>
    <sheet name="Data, ei täytetä" sheetId="7" r:id="rId5"/>
  </sheets>
  <externalReferences>
    <externalReference r:id="rId6"/>
  </externalReferences>
  <definedNames>
    <definedName name="_Hlk77589437" localSheetId="0">Johdanto!$B$2</definedName>
    <definedName name="_Ref82439983" localSheetId="0">Johdanto!$O$4</definedName>
    <definedName name="A">[1]Luokittelu!$I$2:$I$7</definedName>
    <definedName name="altistujat">[1]Luokittelu!$O$2:$O$7</definedName>
    <definedName name="Co">[1]Luokittelu!$H$2:$H$7</definedName>
    <definedName name="D">[1]Luokittelu!$C$2:$C$7</definedName>
    <definedName name="E">[1]Luokittelu!$J$2:$J$7</definedName>
    <definedName name="G">[1]Luokittelu!$L$2:$L$7</definedName>
    <definedName name="HA">[1]Luokittelu!$A$2:$A$7</definedName>
    <definedName name="I">[1]Luokittelu!$G$2:$G$7</definedName>
    <definedName name="kohde">[1]Luokittelu!$N$2:$N$7</definedName>
    <definedName name="PÄÄSTÖ">[1]Luokittelu!$B$2:$B$7</definedName>
    <definedName name="Re">[1]Luokittelu!$D$2:$D$7</definedName>
    <definedName name="T">[1]Luokittelu!$F$2:$F$7</definedName>
    <definedName name="_xlnm.Print_Area" localSheetId="1">'Työkalu 1'!$A$1:$I$32</definedName>
    <definedName name="_xlnm.Print_Area" localSheetId="2">'Työkalu 2'!$A$1:$I$32</definedName>
    <definedName name="_xlnm.Print_Area" localSheetId="3">'Työkalu 3'!$A$1:$I$32</definedName>
    <definedName name="X">[1]Luokittelu!$K$2:$K$7</definedName>
    <definedName name="Y">[1]Luokittelu!$M$2:$M$7</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16" l="1"/>
  <c r="E27" i="16"/>
  <c r="H26" i="16"/>
  <c r="E26" i="16"/>
  <c r="H25" i="16"/>
  <c r="E25" i="16"/>
  <c r="H24" i="16"/>
  <c r="E24" i="16"/>
  <c r="H23" i="16"/>
  <c r="E23" i="16"/>
  <c r="F23" i="16" s="1"/>
  <c r="H22" i="16"/>
  <c r="E22" i="16"/>
  <c r="H21" i="16"/>
  <c r="E21" i="16"/>
  <c r="H20" i="16"/>
  <c r="E20" i="16"/>
  <c r="H19" i="16"/>
  <c r="E19" i="16"/>
  <c r="F19" i="16" s="1"/>
  <c r="F31" i="16" s="1"/>
  <c r="H17" i="16"/>
  <c r="E17" i="16"/>
  <c r="H16" i="16"/>
  <c r="E16" i="16"/>
  <c r="H15" i="16"/>
  <c r="E15" i="16"/>
  <c r="F15" i="16" s="1"/>
  <c r="F30" i="16" s="1"/>
  <c r="H13" i="16"/>
  <c r="E13" i="16"/>
  <c r="H12" i="16"/>
  <c r="E12" i="16"/>
  <c r="F12" i="16" s="1"/>
  <c r="F29" i="16" s="1"/>
  <c r="F32" i="16" s="1"/>
  <c r="H27" i="15"/>
  <c r="E27" i="15"/>
  <c r="H26" i="15"/>
  <c r="E26" i="15"/>
  <c r="H25" i="15"/>
  <c r="E25" i="15"/>
  <c r="H24" i="15"/>
  <c r="E24" i="15"/>
  <c r="H23" i="15"/>
  <c r="F23" i="15"/>
  <c r="E23" i="15"/>
  <c r="H22" i="15"/>
  <c r="E22" i="15"/>
  <c r="H21" i="15"/>
  <c r="E21" i="15"/>
  <c r="H20" i="15"/>
  <c r="E20" i="15"/>
  <c r="H19" i="15"/>
  <c r="E19" i="15"/>
  <c r="F19" i="15" s="1"/>
  <c r="F31" i="15" s="1"/>
  <c r="H17" i="15"/>
  <c r="E17" i="15"/>
  <c r="H16" i="15"/>
  <c r="E16" i="15"/>
  <c r="H15" i="15"/>
  <c r="F15" i="15"/>
  <c r="F30" i="15" s="1"/>
  <c r="E15" i="15"/>
  <c r="H13" i="15"/>
  <c r="E13" i="15"/>
  <c r="H12" i="15"/>
  <c r="E12" i="15"/>
  <c r="F12" i="15" s="1"/>
  <c r="F29" i="15" s="1"/>
  <c r="F32" i="15" s="1"/>
  <c r="E15" i="1"/>
  <c r="E12" i="1" l="1"/>
  <c r="E13" i="1"/>
  <c r="E16" i="1"/>
  <c r="E17" i="1"/>
  <c r="F15" i="1" l="1"/>
  <c r="H12" i="1" l="1"/>
  <c r="H16" i="1"/>
  <c r="H17" i="1"/>
  <c r="E23" i="1"/>
  <c r="H24" i="1"/>
  <c r="H27" i="1"/>
  <c r="H26" i="1"/>
  <c r="H25" i="1"/>
  <c r="H23" i="1"/>
  <c r="H22" i="1"/>
  <c r="H21" i="1"/>
  <c r="H20" i="1"/>
  <c r="H19" i="1"/>
  <c r="H15" i="1"/>
  <c r="H13" i="1"/>
  <c r="E24" i="1"/>
  <c r="E25" i="1"/>
  <c r="E22" i="1"/>
  <c r="E21" i="1"/>
  <c r="E20" i="1"/>
  <c r="E19" i="1"/>
  <c r="E27" i="1"/>
  <c r="E26" i="1"/>
  <c r="F23" i="1" l="1"/>
  <c r="F12" i="1"/>
  <c r="F29" i="1" s="1"/>
  <c r="F30" i="1"/>
  <c r="F19" i="1"/>
  <c r="F31" i="1" l="1"/>
  <c r="F32" i="1" s="1"/>
</calcChain>
</file>

<file path=xl/sharedStrings.xml><?xml version="1.0" encoding="utf-8"?>
<sst xmlns="http://schemas.openxmlformats.org/spreadsheetml/2006/main" count="256" uniqueCount="94">
  <si>
    <t xml:space="preserve">Suuri </t>
  </si>
  <si>
    <t>Vesistön koko</t>
  </si>
  <si>
    <t>Meri</t>
  </si>
  <si>
    <t>Oja, puro, lampi</t>
  </si>
  <si>
    <t>Vesistön puskurikyky</t>
  </si>
  <si>
    <t>Pieni tai olematon</t>
  </si>
  <si>
    <t>Kohtalainen</t>
  </si>
  <si>
    <t>Suuri</t>
  </si>
  <si>
    <t>Keskisuuri</t>
  </si>
  <si>
    <t>Kasvillisuus ja eliöstö</t>
  </si>
  <si>
    <t>Tavanomainen lajisto</t>
  </si>
  <si>
    <t>Kuivatus</t>
  </si>
  <si>
    <t>Kuivatussyvyyden muutos (esim. ojitus, kaivannot, pumppaus)</t>
  </si>
  <si>
    <t>Kesto</t>
  </si>
  <si>
    <t>Pysyvä</t>
  </si>
  <si>
    <t xml:space="preserve">Kaivanto- ja huleveden määrä </t>
  </si>
  <si>
    <t>Loppusijoitus</t>
  </si>
  <si>
    <t>Luvitetussa kohteessa</t>
  </si>
  <si>
    <t>Hankealueella käsiteltynä</t>
  </si>
  <si>
    <t>Hankealueella ilman käsittelyä tai muita hallintakeinoja</t>
  </si>
  <si>
    <t>Rakentamistoimien kesto</t>
  </si>
  <si>
    <t>Kuivatusalueen laajuus</t>
  </si>
  <si>
    <t xml:space="preserve">Lyhytaikainen </t>
  </si>
  <si>
    <t xml:space="preserve">Pitkäaikainen </t>
  </si>
  <si>
    <t xml:space="preserve">Hankkeen vaikutusalueen laajuus </t>
  </si>
  <si>
    <t xml:space="preserve">Keskisuuri </t>
  </si>
  <si>
    <t>Kokonaisrikkipitoisuus (mg/kg kuiva-ainetta)</t>
  </si>
  <si>
    <t xml:space="preserve">Kohtalainen </t>
  </si>
  <si>
    <t xml:space="preserve">Pieni tai olematon </t>
  </si>
  <si>
    <t xml:space="preserve">Merkittävä </t>
  </si>
  <si>
    <t>Tässä työkalussa käsitellään erilaisia (aktiivinen/ todellinen ja potentiaalinen) happamia sulfaattimaita yhtenä luokkana, mutta analyyseillä voidaan tarkentaa luokittelua ja massamääriä, ja huomioida tulokset suunnittelussa ja toteutuksessa.</t>
  </si>
  <si>
    <t>Massanvaihto ja massan ominaisuudet sekä välivarastointi /loppusijoitus</t>
  </si>
  <si>
    <t xml:space="preserve">Kohtalaisen pitkä </t>
  </si>
  <si>
    <t>Välivarastointiaika (Välivarastoinnin maksimi on 3 vuotta, jonka jälkeen voidaan pitää jo loppusijoituksena)</t>
  </si>
  <si>
    <t>Voi vaikuttaa pohjavedenpinnan tasoon jonkun verran</t>
  </si>
  <si>
    <t>Vaikuttaa selkeästi pohjavedenpinnan tasoon</t>
  </si>
  <si>
    <t>Happamien sulfaattimaiden kansallinen ohje rakennushankkeisiin</t>
  </si>
  <si>
    <t>Työkalu rakentamishankkeen ympäristöriskien vaikutuksen merkittävyyden arvioimiseksi</t>
  </si>
  <si>
    <t>Johdanto</t>
  </si>
  <si>
    <t>Selvitä ennen tämän työkalun käyttöönottoa seuraavat asiat</t>
  </si>
  <si>
    <t>Selvitä ennen tutkimuksia hankealueen ja sen vaikutusalueen sijoittuminen todennäköiselle Hasu-alueelle (tarkasta GTK:n lähtötiedoista  todennäköisyys).</t>
  </si>
  <si>
    <t>Kaivanto- ja huleveden laatu voi vaihdella rakentamisen aikana ja hankkeen valmistumisen jälkeen (neutraali, ajoittain hapan, pitkäaikaisesti selkeästi hapan).</t>
  </si>
  <si>
    <t>Käytetyt termit</t>
  </si>
  <si>
    <t>Kohtuullisen pitkä</t>
  </si>
  <si>
    <t>Pitkä</t>
  </si>
  <si>
    <t>Pieni tai ei lainkaan välivarastointia</t>
  </si>
  <si>
    <t>Selvitä mahdolliset/todetut PIMA-alueet, mitkä voivat tuoda omat haasteensa hankkeen rakentamis- ja hallintatoimenpiteille.</t>
  </si>
  <si>
    <t>Selvitä tarvittaessa tuloksista riippumatta maaperän korroosio-ominaisuudet (sulfaatti- ja kloridipitoisuus), mitkä voivat vaikuttaa rakenteisiin. Tämän työkalun avulla ei voida täysin poissulkea korroosioalttiutta, johon voi esim. kloridi yksinään vaikuttaa (ei kuulu oletuksena hasu-tutkimuksiin).</t>
  </si>
  <si>
    <t>Laskenta</t>
  </si>
  <si>
    <t>Pieni</t>
  </si>
  <si>
    <t>Vaikuttavuus</t>
  </si>
  <si>
    <t>Hankkeen nimi:</t>
  </si>
  <si>
    <t>Arvioinnin suorittaja:</t>
  </si>
  <si>
    <t>Tiedon luotettavuus</t>
  </si>
  <si>
    <t>Vesistö</t>
  </si>
  <si>
    <t>Hankealueen ympäristön herkkyys vaikutuksille</t>
  </si>
  <si>
    <t>Vastaanottavan vesistön herkkyys vaikutuksille</t>
  </si>
  <si>
    <t>Rakentamistoimien aiheuttamien muutosten suuruus</t>
  </si>
  <si>
    <t>Yhteenveto</t>
  </si>
  <si>
    <t>Kuivatussyvyyden muutos</t>
  </si>
  <si>
    <t>Arviointikriteeri</t>
  </si>
  <si>
    <t>Vaikutusarvio</t>
  </si>
  <si>
    <t>Vaikutus</t>
  </si>
  <si>
    <r>
      <t>Hapontuottopotentiaali (kgH</t>
    </r>
    <r>
      <rPr>
        <b/>
        <vertAlign val="subscript"/>
        <sz val="12"/>
        <color rgb="FF000000"/>
        <rFont val="Verdana"/>
        <family val="2"/>
      </rPr>
      <t>2</t>
    </r>
    <r>
      <rPr>
        <b/>
        <sz val="12"/>
        <color rgb="FF000000"/>
        <rFont val="Verdana"/>
        <family val="2"/>
      </rPr>
      <t>SO</t>
    </r>
    <r>
      <rPr>
        <b/>
        <vertAlign val="subscript"/>
        <sz val="12"/>
        <color rgb="FF000000"/>
        <rFont val="Verdana"/>
        <family val="2"/>
      </rPr>
      <t>4</t>
    </r>
    <r>
      <rPr>
        <b/>
        <sz val="12"/>
        <color rgb="FF000000"/>
        <rFont val="Verdana"/>
        <family val="2"/>
      </rPr>
      <t>/t)</t>
    </r>
  </si>
  <si>
    <t>Pistemäinen ja paikallinen</t>
  </si>
  <si>
    <t>Laaja ja alueellinen</t>
  </si>
  <si>
    <t>Lyhytaikainen tai ei välivarastointia</t>
  </si>
  <si>
    <t>Ei selkeää muutosta pohjavedenpinnan nykyiseen vaihtelutasoon</t>
  </si>
  <si>
    <t>Happamille sulfaattimaille tyypillinen kasvillisuus</t>
  </si>
  <si>
    <t>Herkkä eliöstö, direktiivilajit</t>
  </si>
  <si>
    <t>Painotus</t>
  </si>
  <si>
    <t>Arviointikerroin</t>
  </si>
  <si>
    <t>Vaikuttavuuskerroin</t>
  </si>
  <si>
    <t>Päivämäärä:</t>
  </si>
  <si>
    <t>Ei osaa sanoa</t>
  </si>
  <si>
    <t>Tiedonlähteet/Muistiinpanot</t>
  </si>
  <si>
    <t>Kaivettavan ja välivarastoitavan massan määrä</t>
  </si>
  <si>
    <t>Oletettu</t>
  </si>
  <si>
    <t>Laskettu</t>
  </si>
  <si>
    <t>Mitattu</t>
  </si>
  <si>
    <t>Väritys</t>
  </si>
  <si>
    <t>Eliöstö</t>
  </si>
  <si>
    <t>Ei tietoa</t>
  </si>
  <si>
    <t>Lyhytaikainen</t>
  </si>
  <si>
    <t>Rakentamishankkeen ympäristövaikutusten merkittävyyden arviointi -työkalu</t>
  </si>
  <si>
    <t>Työkalun käyttö</t>
  </si>
  <si>
    <t xml:space="preserve">Välilehdillä Työkalu 1, Työkalu 2… on työkalussa alasvetovalikko, josta voidaan valita hanketta sopivimmin kuvaava kohta. Kun kunkin osion kohdalla on tehty valinta, työkalu ilmoittaa tiedon vaikutusten merkittävyydestä automaattisesti (pieni, keskisuuri, suuri) värikoodina. Kun kaikki osiot on täytetty kokonaisuuden huomioiva merkittävyys näkyy työkalun alareunassa. Oheisessa kuvassa on avattu kunkin osa-alueen vaihtoehdot (merkittävyys pieni, keskisuuri tai suuri), jotka alasvetovalikosta valitaan. Myös tiedon luotettavuudesta annetaan arvio omaan sarakkeeseen alasvetovalikon avulla. Tarkempi ohjeistus kunkin kohdan arvioimista varten löytyy oppaan luvusta 3.3. alalukuineen. </t>
  </si>
  <si>
    <t xml:space="preserve">Huomioi, että jos valitset EOS, vaikuttaa se merkittävyyttä nostavasti. Asia on silloin selvitettävä arvioinnin luotettavuuden parantamiseksi. </t>
  </si>
  <si>
    <t xml:space="preserve">Tarkempi ohjeistus kunkin kohdan arvioimista varten löytyy oppaan luvusta 3.3. alalukuineen. </t>
  </si>
  <si>
    <t xml:space="preserve">Työkalua voidaan hyödyntää hankkeen eri vaiheissa. Säilyttämällä aiempien vaiheiden arvioinnit, voidaan tehdä nopeasti ja helposti vertailua eri osatekijöiden vaikutuksesta vaikutusten kokonaismerkittävyyteen. </t>
  </si>
  <si>
    <t>Järvi, joki</t>
  </si>
  <si>
    <t>Työkalulla arvioidaan hankkeen johdosta happamien sulfaattimaiden ympäristövaikutusten merkittävyyttä. Ensin arvioidaan hankealueen ympäristön ja valuma-alueen pintavesiä vastaanottavan vesistön herkkyyttä  vaikutuksille. Sen jälkeen arvioidaan rakentamistoimien aiheuttamien muutosten suuruutta.</t>
  </si>
  <si>
    <t xml:space="preserve">Rakennushankkeen ympäristövaikutusten kokonaismerkittävyys </t>
  </si>
  <si>
    <t xml:space="preserve"> Rakentamishankkeen vaikutusten merkittävyyden arviointityökalun tietosisältö.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</si>
</sst>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1"/>
      <color theme="1"/>
      <name val="Calibri"/>
      <family val="2"/>
      <scheme val="minor"/>
    </font>
    <font>
      <sz val="20"/>
      <color theme="1"/>
      <name val="Arial Narrow"/>
      <family val="2"/>
    </font>
    <font>
      <b/>
      <sz val="14"/>
      <color theme="1"/>
      <name val="Calibri"/>
      <family val="2"/>
      <scheme val="minor"/>
    </font>
    <font>
      <b/>
      <sz val="12"/>
      <color theme="1"/>
      <name val="Verdana"/>
      <family val="2"/>
    </font>
    <font>
      <sz val="12"/>
      <color theme="1"/>
      <name val="Verdana"/>
      <family val="2"/>
    </font>
    <font>
      <b/>
      <sz val="12"/>
      <name val="Verdana"/>
      <family val="2"/>
    </font>
    <font>
      <sz val="11"/>
      <color theme="1"/>
      <name val="Verdana"/>
      <family val="2"/>
    </font>
    <font>
      <b/>
      <sz val="11"/>
      <color theme="1"/>
      <name val="Verdana"/>
      <family val="2"/>
    </font>
    <font>
      <sz val="12"/>
      <name val="Verdana"/>
      <family val="2"/>
    </font>
    <font>
      <b/>
      <sz val="11"/>
      <color rgb="FF000000"/>
      <name val="Verdana"/>
      <family val="2"/>
    </font>
    <font>
      <b/>
      <sz val="11"/>
      <name val="Verdana"/>
      <family val="2"/>
    </font>
    <font>
      <sz val="11"/>
      <color rgb="FF000000"/>
      <name val="Verdana"/>
      <family val="2"/>
    </font>
    <font>
      <sz val="11"/>
      <name val="Verdana"/>
      <family val="2"/>
    </font>
    <font>
      <strike/>
      <sz val="11"/>
      <color theme="1"/>
      <name val="Verdana"/>
      <family val="2"/>
    </font>
    <font>
      <b/>
      <sz val="10"/>
      <color theme="1"/>
      <name val="Verdana"/>
      <family val="2"/>
    </font>
    <font>
      <sz val="10"/>
      <color theme="1"/>
      <name val="Verdana"/>
      <family val="2"/>
    </font>
    <font>
      <b/>
      <sz val="12"/>
      <color rgb="FF000000"/>
      <name val="Verdana"/>
      <family val="2"/>
    </font>
    <font>
      <b/>
      <vertAlign val="subscript"/>
      <sz val="12"/>
      <color rgb="FF000000"/>
      <name val="Verdana"/>
      <family val="2"/>
    </font>
    <font>
      <b/>
      <sz val="20"/>
      <color theme="1"/>
      <name val="Verdana"/>
      <family val="2"/>
    </font>
    <font>
      <sz val="12"/>
      <color rgb="FFFF0000"/>
      <name val="Verdana"/>
      <family val="2"/>
    </font>
    <font>
      <b/>
      <sz val="12"/>
      <color rgb="FFFF0000"/>
      <name val="Verdana"/>
      <family val="2"/>
    </font>
    <font>
      <b/>
      <sz val="11"/>
      <color rgb="FFFF0000"/>
      <name val="Verdana"/>
      <family val="2"/>
    </font>
    <font>
      <sz val="10"/>
      <color rgb="FFFF0000"/>
      <name val="Verdana"/>
      <family val="2"/>
    </font>
    <font>
      <sz val="11"/>
      <name val="Calibri"/>
      <family val="2"/>
      <scheme val="minor"/>
    </font>
    <font>
      <b/>
      <sz val="14"/>
      <color rgb="FFFF0000"/>
      <name val="Calibri"/>
      <family val="2"/>
      <scheme val="minor"/>
    </font>
    <font>
      <b/>
      <sz val="9"/>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1"/>
        <bgColor indexed="64"/>
      </patternFill>
    </fill>
    <fill>
      <patternFill patternType="solid">
        <fgColor theme="2" tint="-9.9978637043366805E-2"/>
        <bgColor indexed="64"/>
      </patternFill>
    </fill>
    <fill>
      <patternFill patternType="solid">
        <fgColor theme="6"/>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2" tint="-0.249977111117893"/>
        <bgColor indexed="64"/>
      </patternFill>
    </fill>
  </fills>
  <borders count="1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13">
    <xf numFmtId="0" fontId="0" fillId="0" borderId="0" xfId="0"/>
    <xf numFmtId="0" fontId="1" fillId="0" borderId="0" xfId="0" applyFont="1"/>
    <xf numFmtId="0" fontId="2" fillId="0" borderId="0" xfId="0" applyFont="1" applyAlignment="1">
      <alignment vertical="center"/>
    </xf>
    <xf numFmtId="0" fontId="3" fillId="0" borderId="0" xfId="0" applyFont="1"/>
    <xf numFmtId="0" fontId="5" fillId="0" borderId="0" xfId="0" applyFont="1" applyFill="1" applyBorder="1" applyAlignment="1">
      <alignment vertical="center" wrapText="1"/>
    </xf>
    <xf numFmtId="0" fontId="7" fillId="0" borderId="0" xfId="0" applyFont="1" applyFill="1" applyBorder="1" applyAlignment="1">
      <alignment vertical="center" wrapText="1"/>
    </xf>
    <xf numFmtId="0" fontId="12" fillId="0" borderId="0" xfId="0" applyFont="1" applyFill="1" applyBorder="1" applyAlignment="1">
      <alignment vertical="center" wrapText="1"/>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16" fillId="0" borderId="0" xfId="0" applyFont="1" applyBorder="1" applyAlignment="1">
      <alignment horizontal="center" vertical="center"/>
    </xf>
    <xf numFmtId="0" fontId="5" fillId="0" borderId="0" xfId="0" applyFont="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16" fillId="0" borderId="0" xfId="0" applyFont="1" applyBorder="1" applyAlignment="1">
      <alignment vertical="center"/>
    </xf>
    <xf numFmtId="0" fontId="7" fillId="0" borderId="0" xfId="0" applyFont="1" applyBorder="1" applyAlignment="1">
      <alignment vertical="center"/>
    </xf>
    <xf numFmtId="0" fontId="7" fillId="0" borderId="0" xfId="0" applyFont="1" applyFill="1" applyBorder="1" applyAlignment="1">
      <alignment vertical="center"/>
    </xf>
    <xf numFmtId="0" fontId="13" fillId="0" borderId="0" xfId="0" applyFont="1" applyFill="1" applyBorder="1" applyAlignment="1">
      <alignment vertical="center"/>
    </xf>
    <xf numFmtId="49" fontId="16" fillId="0" borderId="0" xfId="0" applyNumberFormat="1" applyFont="1" applyBorder="1" applyAlignment="1">
      <alignment vertical="center"/>
    </xf>
    <xf numFmtId="0" fontId="5" fillId="0" borderId="2" xfId="0" applyFont="1" applyBorder="1" applyAlignment="1">
      <alignment horizontal="center" vertical="center"/>
    </xf>
    <xf numFmtId="0" fontId="5"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 xfId="0" applyFont="1" applyFill="1" applyBorder="1" applyAlignment="1">
      <alignment horizontal="center" vertical="center" wrapText="1"/>
    </xf>
    <xf numFmtId="0" fontId="5" fillId="5" borderId="0" xfId="0" applyFont="1" applyFill="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textRotation="90" wrapText="1"/>
    </xf>
    <xf numFmtId="0" fontId="10" fillId="0" borderId="2" xfId="0" applyFont="1" applyFill="1" applyBorder="1" applyAlignment="1">
      <alignment vertical="center" wrapText="1"/>
    </xf>
    <xf numFmtId="0" fontId="12" fillId="0" borderId="2" xfId="0" applyFont="1" applyFill="1" applyBorder="1" applyAlignment="1">
      <alignment vertical="center" wrapText="1"/>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vertical="center" wrapText="1"/>
    </xf>
    <xf numFmtId="0" fontId="12" fillId="0" borderId="2" xfId="0" applyFont="1" applyFill="1" applyBorder="1" applyAlignment="1">
      <alignment horizontal="center" vertical="center" wrapText="1"/>
    </xf>
    <xf numFmtId="0" fontId="8" fillId="0" borderId="2" xfId="0" applyFont="1" applyFill="1" applyBorder="1" applyAlignment="1">
      <alignment vertical="center" wrapText="1"/>
    </xf>
    <xf numFmtId="0" fontId="7" fillId="0" borderId="2" xfId="0" applyFont="1" applyFill="1" applyBorder="1" applyAlignment="1">
      <alignment vertical="center"/>
    </xf>
    <xf numFmtId="0" fontId="11" fillId="0" borderId="2" xfId="0" applyFont="1" applyFill="1" applyBorder="1" applyAlignment="1">
      <alignment vertical="center" wrapText="1"/>
    </xf>
    <xf numFmtId="0" fontId="13" fillId="0" borderId="2" xfId="0" applyFont="1" applyFill="1" applyBorder="1" applyAlignment="1">
      <alignment vertical="center" wrapText="1"/>
    </xf>
    <xf numFmtId="0" fontId="13" fillId="0" borderId="2" xfId="0" applyFont="1" applyFill="1" applyBorder="1" applyAlignment="1">
      <alignment horizontal="center" vertical="center" wrapText="1"/>
    </xf>
    <xf numFmtId="0" fontId="10" fillId="0" borderId="2" xfId="0" applyFont="1" applyFill="1" applyBorder="1" applyAlignment="1">
      <alignment horizontal="center" vertical="center" textRotation="90" wrapText="1"/>
    </xf>
    <xf numFmtId="49" fontId="14" fillId="0" borderId="2" xfId="0" applyNumberFormat="1" applyFont="1" applyFill="1" applyBorder="1" applyAlignment="1">
      <alignment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5" fillId="0" borderId="0" xfId="0" applyFont="1" applyFill="1" applyBorder="1" applyAlignment="1">
      <alignment horizontal="left" vertical="center"/>
    </xf>
    <xf numFmtId="0" fontId="5" fillId="0" borderId="2" xfId="0" applyFont="1" applyFill="1" applyBorder="1" applyAlignment="1">
      <alignment vertical="center" wrapText="1"/>
    </xf>
    <xf numFmtId="0" fontId="5" fillId="0" borderId="3" xfId="0" applyFont="1" applyFill="1" applyBorder="1" applyAlignment="1">
      <alignment vertical="center"/>
    </xf>
    <xf numFmtId="0" fontId="7" fillId="0" borderId="3" xfId="0" applyFont="1" applyFill="1" applyBorder="1" applyAlignment="1">
      <alignment horizontal="center" vertical="center"/>
    </xf>
    <xf numFmtId="0" fontId="5" fillId="0" borderId="0" xfId="0" applyFont="1" applyFill="1" applyBorder="1" applyAlignment="1">
      <alignment horizontal="left" vertical="center"/>
    </xf>
    <xf numFmtId="0" fontId="5" fillId="0" borderId="12" xfId="0" applyFont="1" applyFill="1" applyBorder="1" applyAlignment="1">
      <alignment vertical="center"/>
    </xf>
    <xf numFmtId="0" fontId="7" fillId="0" borderId="12" xfId="0" applyFont="1" applyFill="1" applyBorder="1" applyAlignment="1">
      <alignment horizontal="center" vertical="center"/>
    </xf>
    <xf numFmtId="0" fontId="16" fillId="0" borderId="16" xfId="0" applyFont="1" applyBorder="1" applyAlignment="1">
      <alignment horizontal="center" vertical="center"/>
    </xf>
    <xf numFmtId="0" fontId="7" fillId="0" borderId="17" xfId="0" applyFont="1" applyFill="1" applyBorder="1" applyAlignment="1">
      <alignment horizontal="center" vertical="center"/>
    </xf>
    <xf numFmtId="0" fontId="9" fillId="0" borderId="2" xfId="0" applyFont="1" applyBorder="1" applyAlignment="1">
      <alignment horizontal="center" vertical="center" wrapText="1"/>
    </xf>
    <xf numFmtId="0" fontId="4" fillId="0" borderId="2" xfId="0" applyFont="1" applyBorder="1" applyAlignment="1">
      <alignment horizontal="center" vertical="center"/>
    </xf>
    <xf numFmtId="0" fontId="0" fillId="0" borderId="0" xfId="0" applyAlignment="1">
      <alignment wrapText="1"/>
    </xf>
    <xf numFmtId="0" fontId="16" fillId="0" borderId="0" xfId="0" applyNumberFormat="1" applyFont="1" applyBorder="1" applyAlignment="1">
      <alignment vertical="center"/>
    </xf>
    <xf numFmtId="0" fontId="15" fillId="0" borderId="0" xfId="0" applyNumberFormat="1" applyFont="1" applyFill="1" applyBorder="1" applyAlignment="1">
      <alignment horizontal="left" vertical="center"/>
    </xf>
    <xf numFmtId="0" fontId="5" fillId="0" borderId="0" xfId="0" applyNumberFormat="1" applyFont="1" applyFill="1" applyBorder="1" applyAlignment="1">
      <alignment vertical="center"/>
    </xf>
    <xf numFmtId="0" fontId="5" fillId="0" borderId="0" xfId="0" applyNumberFormat="1" applyFont="1" applyFill="1" applyBorder="1" applyAlignment="1">
      <alignment vertical="center" wrapText="1"/>
    </xf>
    <xf numFmtId="0" fontId="7" fillId="0" borderId="2" xfId="0" applyNumberFormat="1" applyFont="1" applyFill="1" applyBorder="1" applyAlignment="1">
      <alignment horizontal="center" vertical="center" wrapText="1"/>
    </xf>
    <xf numFmtId="0" fontId="9" fillId="0" borderId="0" xfId="0" applyFont="1" applyBorder="1" applyAlignment="1">
      <alignment vertical="center"/>
    </xf>
    <xf numFmtId="0" fontId="6" fillId="7" borderId="2" xfId="0" applyFont="1" applyFill="1" applyBorder="1" applyAlignment="1">
      <alignment horizontal="center" vertical="center" wrapText="1"/>
    </xf>
    <xf numFmtId="49" fontId="6" fillId="7" borderId="2" xfId="0" applyNumberFormat="1" applyFont="1" applyFill="1" applyBorder="1" applyAlignment="1">
      <alignment horizontal="center" vertical="center" wrapText="1"/>
    </xf>
    <xf numFmtId="0" fontId="20" fillId="0" borderId="0" xfId="0" applyFont="1" applyAlignment="1">
      <alignment horizontal="center" vertical="center"/>
    </xf>
    <xf numFmtId="0" fontId="4" fillId="2" borderId="2"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21" fillId="0" borderId="0" xfId="0" applyFont="1" applyAlignment="1">
      <alignment horizontal="left" vertical="center"/>
    </xf>
    <xf numFmtId="49" fontId="22" fillId="0" borderId="0" xfId="0" applyNumberFormat="1" applyFont="1" applyFill="1" applyBorder="1" applyAlignment="1">
      <alignment vertical="center"/>
    </xf>
    <xf numFmtId="49" fontId="23" fillId="0" borderId="0" xfId="0" applyNumberFormat="1" applyFont="1" applyFill="1" applyBorder="1" applyAlignment="1">
      <alignment vertical="center"/>
    </xf>
    <xf numFmtId="0" fontId="23" fillId="0" borderId="0" xfId="0" applyFont="1" applyBorder="1" applyAlignment="1">
      <alignment vertical="center"/>
    </xf>
    <xf numFmtId="0" fontId="0" fillId="0" borderId="0" xfId="0"/>
    <xf numFmtId="0" fontId="24" fillId="3" borderId="0" xfId="0" applyFont="1" applyFill="1" applyAlignment="1">
      <alignment horizontal="left" vertical="top" wrapText="1"/>
    </xf>
    <xf numFmtId="0" fontId="6" fillId="7" borderId="2" xfId="0" applyFont="1" applyFill="1" applyBorder="1" applyAlignment="1">
      <alignment horizontal="center" vertical="center" wrapText="1"/>
    </xf>
    <xf numFmtId="0" fontId="10" fillId="0" borderId="2" xfId="0" applyFont="1" applyFill="1" applyBorder="1" applyAlignment="1">
      <alignment horizontal="center" vertical="center" textRotation="90" wrapText="1"/>
    </xf>
    <xf numFmtId="0" fontId="25" fillId="0" borderId="0" xfId="0" applyFont="1" applyAlignment="1">
      <alignment horizontal="left" vertical="top" wrapText="1"/>
    </xf>
    <xf numFmtId="0" fontId="1" fillId="0" borderId="0" xfId="0" applyFont="1"/>
    <xf numFmtId="0" fontId="0" fillId="0" borderId="0" xfId="0"/>
    <xf numFmtId="0" fontId="1" fillId="0" borderId="0" xfId="0" applyFont="1" applyAlignment="1">
      <alignment wrapText="1"/>
    </xf>
    <xf numFmtId="0" fontId="0" fillId="0" borderId="0" xfId="0" applyAlignment="1">
      <alignment wrapText="1"/>
    </xf>
    <xf numFmtId="0" fontId="0" fillId="3" borderId="0" xfId="0" applyFill="1" applyAlignment="1">
      <alignment wrapText="1"/>
    </xf>
    <xf numFmtId="0" fontId="0" fillId="3" borderId="0" xfId="0" applyFill="1" applyAlignment="1">
      <alignment horizontal="left" vertical="top" wrapText="1"/>
    </xf>
    <xf numFmtId="0" fontId="24" fillId="3" borderId="0" xfId="0" applyFont="1" applyFill="1" applyAlignment="1">
      <alignment horizontal="left" vertical="top" wrapText="1"/>
    </xf>
    <xf numFmtId="0" fontId="0" fillId="2" borderId="0" xfId="0" applyFill="1" applyAlignment="1">
      <alignment horizontal="left" vertical="top" wrapText="1"/>
    </xf>
    <xf numFmtId="0" fontId="0" fillId="0" borderId="0" xfId="0" applyAlignment="1">
      <alignment horizontal="left" vertical="top" wrapText="1"/>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15" xfId="0" applyFont="1" applyFill="1" applyBorder="1" applyAlignment="1">
      <alignment horizontal="left" vertical="center"/>
    </xf>
    <xf numFmtId="0" fontId="19" fillId="0" borderId="0" xfId="0" applyFont="1" applyAlignment="1">
      <alignment horizontal="left"/>
    </xf>
    <xf numFmtId="0" fontId="5" fillId="0" borderId="6" xfId="0" applyFont="1" applyFill="1" applyBorder="1" applyAlignment="1">
      <alignment horizontal="left" vertical="center"/>
    </xf>
    <xf numFmtId="0" fontId="5" fillId="0" borderId="5" xfId="0" applyFont="1" applyFill="1" applyBorder="1" applyAlignment="1">
      <alignment horizontal="left" vertical="center"/>
    </xf>
    <xf numFmtId="0" fontId="5" fillId="0" borderId="4"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1" xfId="0" applyFont="1" applyFill="1" applyBorder="1" applyAlignment="1">
      <alignment horizontal="left" vertical="center"/>
    </xf>
    <xf numFmtId="0" fontId="5" fillId="0" borderId="9" xfId="0" applyFont="1" applyFill="1" applyBorder="1" applyAlignment="1">
      <alignment horizontal="left" vertical="center"/>
    </xf>
    <xf numFmtId="0" fontId="5" fillId="0" borderId="10" xfId="0" applyFont="1" applyFill="1" applyBorder="1" applyAlignment="1">
      <alignment horizontal="left" vertical="center"/>
    </xf>
    <xf numFmtId="0" fontId="5" fillId="0" borderId="11" xfId="0" applyFont="1" applyFill="1" applyBorder="1" applyAlignment="1">
      <alignment horizontal="left" vertical="center"/>
    </xf>
    <xf numFmtId="0" fontId="5" fillId="6" borderId="2" xfId="0" applyFont="1" applyFill="1" applyBorder="1" applyAlignment="1">
      <alignment horizontal="left" vertical="center"/>
    </xf>
    <xf numFmtId="0" fontId="15" fillId="0" borderId="2" xfId="0" applyFont="1" applyFill="1" applyBorder="1" applyAlignment="1">
      <alignment horizontal="left" vertical="center"/>
    </xf>
    <xf numFmtId="0" fontId="7" fillId="0" borderId="2" xfId="0" applyFont="1" applyFill="1" applyBorder="1" applyAlignment="1">
      <alignment horizontal="center" vertical="center"/>
    </xf>
    <xf numFmtId="0" fontId="7" fillId="0" borderId="2" xfId="0" applyFont="1" applyBorder="1" applyAlignment="1">
      <alignment horizontal="center" vertical="center"/>
    </xf>
    <xf numFmtId="0" fontId="4" fillId="4" borderId="2" xfId="0" applyFont="1" applyFill="1" applyBorder="1" applyAlignment="1">
      <alignment horizontal="left" vertical="center"/>
    </xf>
    <xf numFmtId="0" fontId="6" fillId="7" borderId="2"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10" fillId="0" borderId="2" xfId="0" applyFont="1" applyFill="1" applyBorder="1" applyAlignment="1">
      <alignment horizontal="center" vertical="center" textRotation="90" wrapText="1"/>
    </xf>
    <xf numFmtId="49" fontId="6" fillId="7" borderId="7" xfId="0" applyNumberFormat="1" applyFont="1" applyFill="1" applyBorder="1" applyAlignment="1">
      <alignment horizontal="center" vertical="center" wrapText="1"/>
    </xf>
    <xf numFmtId="49" fontId="6" fillId="7" borderId="1" xfId="0" applyNumberFormat="1" applyFont="1" applyFill="1" applyBorder="1" applyAlignment="1">
      <alignment horizontal="center" vertical="center" wrapText="1"/>
    </xf>
    <xf numFmtId="0" fontId="4" fillId="9" borderId="2" xfId="0" applyFont="1" applyFill="1" applyBorder="1" applyAlignment="1">
      <alignment horizontal="center" vertical="center"/>
    </xf>
    <xf numFmtId="0" fontId="4" fillId="11" borderId="2" xfId="0" applyFont="1" applyFill="1" applyBorder="1" applyAlignment="1">
      <alignment horizontal="center" vertical="center"/>
    </xf>
    <xf numFmtId="0" fontId="4" fillId="8" borderId="2" xfId="0" applyFont="1" applyFill="1" applyBorder="1" applyAlignment="1">
      <alignment horizontal="center" vertical="center"/>
    </xf>
    <xf numFmtId="0" fontId="26" fillId="0" borderId="0" xfId="0" applyFont="1" applyAlignment="1">
      <alignment vertical="center"/>
    </xf>
  </cellXfs>
  <cellStyles count="1">
    <cellStyle name="Normaali" xfId="0" builtinId="0"/>
  </cellStyles>
  <dxfs count="138">
    <dxf>
      <font>
        <color rgb="FFFFE682"/>
      </font>
      <fill>
        <patternFill>
          <bgColor rgb="FFFFE682"/>
        </patternFill>
      </fill>
    </dxf>
    <dxf>
      <font>
        <color rgb="FFADD095"/>
      </font>
      <fill>
        <patternFill>
          <bgColor rgb="FFADD095"/>
        </patternFill>
      </fill>
    </dxf>
    <dxf>
      <font>
        <color rgb="FFADD095"/>
      </font>
      <fill>
        <patternFill>
          <bgColor rgb="FFADD095"/>
        </patternFill>
      </fill>
    </dxf>
    <dxf>
      <font>
        <color rgb="FFFFE682"/>
      </font>
      <fill>
        <patternFill>
          <bgColor rgb="FFFFE682"/>
        </patternFill>
      </fill>
    </dxf>
    <dxf>
      <font>
        <color rgb="FFA17F93"/>
      </font>
      <fill>
        <patternFill>
          <bgColor rgb="FFA17F93"/>
        </patternFill>
      </fill>
    </dxf>
    <dxf>
      <font>
        <color theme="0"/>
      </font>
      <fill>
        <patternFill>
          <bgColor theme="0"/>
        </patternFill>
      </fill>
    </dxf>
    <dxf>
      <font>
        <color theme="0"/>
      </font>
      <fill>
        <patternFill>
          <bgColor theme="0"/>
        </patternFill>
      </fill>
    </dxf>
    <dxf>
      <font>
        <strike val="0"/>
        <color rgb="FFADD095"/>
      </font>
      <fill>
        <patternFill>
          <bgColor rgb="FFADD095"/>
        </patternFill>
      </fill>
    </dxf>
    <dxf>
      <font>
        <color rgb="FFFFE682"/>
      </font>
      <fill>
        <patternFill>
          <bgColor rgb="FFFFE682"/>
        </patternFill>
      </fill>
    </dxf>
    <dxf>
      <font>
        <color rgb="FFA17F93"/>
      </font>
      <fill>
        <patternFill>
          <bgColor rgb="FFA17F93"/>
        </patternFill>
      </fill>
    </dxf>
    <dxf>
      <font>
        <color theme="6"/>
      </font>
      <fill>
        <patternFill>
          <bgColor theme="6"/>
        </patternFill>
      </fill>
    </dxf>
    <dxf>
      <font>
        <color rgb="FFA17F93"/>
      </font>
      <fill>
        <patternFill>
          <bgColor rgb="FFA17F93"/>
        </patternFill>
      </fill>
    </dxf>
    <dxf>
      <font>
        <color rgb="FFFFE682"/>
      </font>
      <fill>
        <patternFill>
          <bgColor rgb="FFFFE682"/>
        </patternFill>
      </fill>
    </dxf>
    <dxf>
      <font>
        <color rgb="FFADD095"/>
      </font>
      <fill>
        <patternFill>
          <bgColor rgb="FFADD095"/>
        </patternFill>
      </fill>
    </dxf>
    <dxf>
      <font>
        <color theme="6"/>
      </font>
      <fill>
        <patternFill>
          <bgColor theme="6"/>
        </patternFill>
      </fill>
    </dxf>
    <dxf>
      <font>
        <color rgb="FFA17F93"/>
      </font>
      <fill>
        <patternFill>
          <bgColor rgb="FFA17F93"/>
        </patternFill>
      </fill>
    </dxf>
    <dxf>
      <font>
        <color rgb="FFFFE682"/>
      </font>
      <fill>
        <patternFill>
          <fgColor auto="1"/>
          <bgColor rgb="FFFFE682"/>
        </patternFill>
      </fill>
    </dxf>
    <dxf>
      <font>
        <color rgb="FFADD095"/>
      </font>
      <fill>
        <patternFill>
          <bgColor rgb="FFADD095"/>
        </patternFill>
      </fill>
    </dxf>
    <dxf>
      <font>
        <color theme="6"/>
      </font>
      <fill>
        <patternFill>
          <bgColor theme="6"/>
        </patternFill>
      </fill>
    </dxf>
    <dxf>
      <font>
        <color rgb="FFA17F93"/>
      </font>
      <fill>
        <patternFill>
          <bgColor rgb="FFA17F93"/>
        </patternFill>
      </fill>
    </dxf>
    <dxf>
      <font>
        <color rgb="FFFFE682"/>
      </font>
      <fill>
        <patternFill>
          <bgColor rgb="FFFFE682"/>
        </patternFill>
      </fill>
    </dxf>
    <dxf>
      <font>
        <color rgb="FFADD095"/>
      </font>
      <fill>
        <patternFill>
          <bgColor rgb="FFADD095"/>
        </patternFill>
      </fill>
    </dxf>
    <dxf>
      <font>
        <color rgb="FFADD095"/>
      </font>
      <fill>
        <patternFill>
          <bgColor rgb="FFADD095"/>
        </patternFill>
      </fill>
    </dxf>
    <dxf>
      <font>
        <color rgb="FFFFE682"/>
      </font>
      <fill>
        <patternFill>
          <bgColor rgb="FFFFE682"/>
        </patternFill>
      </fill>
    </dxf>
    <dxf>
      <font>
        <color rgb="FFA17F93"/>
      </font>
      <fill>
        <patternFill>
          <bgColor rgb="FFA17F93"/>
        </patternFill>
      </fill>
    </dxf>
    <dxf>
      <font>
        <color theme="0"/>
      </font>
      <fill>
        <patternFill>
          <bgColor theme="0"/>
        </patternFill>
      </fill>
    </dxf>
    <dxf>
      <font>
        <color rgb="FFADD095"/>
      </font>
      <fill>
        <patternFill>
          <bgColor rgb="FFADD095"/>
        </patternFill>
      </fill>
    </dxf>
    <dxf>
      <font>
        <color rgb="FFFFE682"/>
      </font>
      <fill>
        <patternFill>
          <bgColor rgb="FFFFE682"/>
        </patternFill>
      </fill>
    </dxf>
    <dxf>
      <font>
        <color rgb="FFA17F93"/>
      </font>
      <fill>
        <patternFill>
          <bgColor rgb="FFA17F93"/>
        </patternFill>
      </fill>
    </dxf>
    <dxf>
      <font>
        <color theme="0"/>
      </font>
      <fill>
        <patternFill>
          <bgColor theme="0"/>
        </patternFill>
      </fill>
    </dxf>
    <dxf>
      <font>
        <color rgb="FFADD095"/>
      </font>
      <fill>
        <patternFill>
          <bgColor rgb="FFADD095"/>
        </patternFill>
      </fill>
    </dxf>
    <dxf>
      <font>
        <color rgb="FFFFE682"/>
      </font>
      <fill>
        <patternFill>
          <bgColor rgb="FFFFE682"/>
        </patternFill>
      </fill>
    </dxf>
    <dxf>
      <font>
        <color rgb="FFA17F93"/>
      </font>
      <fill>
        <patternFill>
          <bgColor rgb="FFA17F93"/>
        </patternFill>
      </fill>
    </dxf>
    <dxf>
      <font>
        <color theme="0"/>
      </font>
      <fill>
        <patternFill>
          <bgColor theme="0"/>
        </patternFill>
      </fill>
    </dxf>
    <dxf>
      <font>
        <color rgb="FFADD095"/>
      </font>
      <fill>
        <patternFill>
          <bgColor rgb="FFADD095"/>
        </patternFill>
      </fill>
    </dxf>
    <dxf>
      <font>
        <color rgb="FFFFE682"/>
      </font>
      <fill>
        <patternFill>
          <bgColor rgb="FFFFE682"/>
        </patternFill>
      </fill>
    </dxf>
    <dxf>
      <font>
        <color rgb="FFA17F93"/>
      </font>
      <fill>
        <patternFill>
          <bgColor rgb="FFA17F93"/>
        </patternFill>
      </fill>
    </dxf>
    <dxf>
      <font>
        <color theme="0"/>
      </font>
      <fill>
        <patternFill>
          <bgColor theme="0"/>
        </patternFill>
      </fill>
    </dxf>
    <dxf>
      <font>
        <color rgb="FFADD095"/>
      </font>
      <fill>
        <patternFill patternType="solid">
          <bgColor rgb="FFADD095"/>
        </patternFill>
      </fill>
    </dxf>
    <dxf>
      <font>
        <color rgb="FFFFE682"/>
      </font>
      <fill>
        <patternFill>
          <bgColor rgb="FFFFE682"/>
        </patternFill>
      </fill>
    </dxf>
    <dxf>
      <font>
        <color rgb="FFA17F93"/>
      </font>
      <fill>
        <patternFill>
          <bgColor rgb="FFA17F93"/>
        </patternFill>
      </fill>
    </dxf>
    <dxf>
      <font>
        <color theme="0"/>
      </font>
      <fill>
        <patternFill>
          <bgColor theme="0"/>
        </patternFill>
      </fill>
    </dxf>
    <dxf>
      <font>
        <color rgb="FFFFE682"/>
      </font>
      <fill>
        <patternFill>
          <bgColor rgb="FFFFE682"/>
        </patternFill>
      </fill>
    </dxf>
    <dxf>
      <font>
        <color rgb="FFADD095"/>
      </font>
      <fill>
        <patternFill>
          <bgColor rgb="FFADD095"/>
        </patternFill>
      </fill>
    </dxf>
    <dxf>
      <font>
        <color rgb="FFA17F93"/>
      </font>
      <fill>
        <patternFill>
          <bgColor rgb="FFA17F93"/>
        </patternFill>
      </fill>
    </dxf>
    <dxf>
      <font>
        <color theme="0"/>
      </font>
      <fill>
        <patternFill>
          <bgColor theme="0"/>
        </patternFill>
      </fill>
    </dxf>
    <dxf>
      <font>
        <color rgb="FFFFE682"/>
      </font>
      <fill>
        <patternFill>
          <bgColor rgb="FFFFE682"/>
        </patternFill>
      </fill>
    </dxf>
    <dxf>
      <font>
        <color rgb="FFADD095"/>
      </font>
      <fill>
        <patternFill>
          <bgColor rgb="FFADD095"/>
        </patternFill>
      </fill>
    </dxf>
    <dxf>
      <font>
        <color rgb="FFADD095"/>
      </font>
      <fill>
        <patternFill>
          <bgColor rgb="FFADD095"/>
        </patternFill>
      </fill>
    </dxf>
    <dxf>
      <font>
        <color rgb="FFFFE682"/>
      </font>
      <fill>
        <patternFill>
          <bgColor rgb="FFFFE682"/>
        </patternFill>
      </fill>
    </dxf>
    <dxf>
      <font>
        <color rgb="FFA17F93"/>
      </font>
      <fill>
        <patternFill>
          <bgColor rgb="FFA17F93"/>
        </patternFill>
      </fill>
    </dxf>
    <dxf>
      <font>
        <color theme="0"/>
      </font>
      <fill>
        <patternFill>
          <bgColor theme="0"/>
        </patternFill>
      </fill>
    </dxf>
    <dxf>
      <font>
        <color theme="0"/>
      </font>
      <fill>
        <patternFill>
          <bgColor theme="0"/>
        </patternFill>
      </fill>
    </dxf>
    <dxf>
      <font>
        <strike val="0"/>
        <color rgb="FFADD095"/>
      </font>
      <fill>
        <patternFill>
          <bgColor rgb="FFADD095"/>
        </patternFill>
      </fill>
    </dxf>
    <dxf>
      <font>
        <color rgb="FFFFE682"/>
      </font>
      <fill>
        <patternFill>
          <bgColor rgb="FFFFE682"/>
        </patternFill>
      </fill>
    </dxf>
    <dxf>
      <font>
        <color rgb="FFA17F93"/>
      </font>
      <fill>
        <patternFill>
          <bgColor rgb="FFA17F93"/>
        </patternFill>
      </fill>
    </dxf>
    <dxf>
      <font>
        <color theme="6"/>
      </font>
      <fill>
        <patternFill>
          <bgColor theme="6"/>
        </patternFill>
      </fill>
    </dxf>
    <dxf>
      <font>
        <color rgb="FFA17F93"/>
      </font>
      <fill>
        <patternFill>
          <bgColor rgb="FFA17F93"/>
        </patternFill>
      </fill>
    </dxf>
    <dxf>
      <font>
        <color rgb="FFFFE682"/>
      </font>
      <fill>
        <patternFill>
          <bgColor rgb="FFFFE682"/>
        </patternFill>
      </fill>
    </dxf>
    <dxf>
      <font>
        <color rgb="FFADD095"/>
      </font>
      <fill>
        <patternFill>
          <bgColor rgb="FFADD095"/>
        </patternFill>
      </fill>
    </dxf>
    <dxf>
      <font>
        <color theme="6"/>
      </font>
      <fill>
        <patternFill>
          <bgColor theme="6"/>
        </patternFill>
      </fill>
    </dxf>
    <dxf>
      <font>
        <color rgb="FFA17F93"/>
      </font>
      <fill>
        <patternFill>
          <bgColor rgb="FFA17F93"/>
        </patternFill>
      </fill>
    </dxf>
    <dxf>
      <font>
        <color rgb="FFFFE682"/>
      </font>
      <fill>
        <patternFill>
          <fgColor auto="1"/>
          <bgColor rgb="FFFFE682"/>
        </patternFill>
      </fill>
    </dxf>
    <dxf>
      <font>
        <color rgb="FFADD095"/>
      </font>
      <fill>
        <patternFill>
          <bgColor rgb="FFADD095"/>
        </patternFill>
      </fill>
    </dxf>
    <dxf>
      <font>
        <color theme="6"/>
      </font>
      <fill>
        <patternFill>
          <bgColor theme="6"/>
        </patternFill>
      </fill>
    </dxf>
    <dxf>
      <font>
        <color rgb="FFA17F93"/>
      </font>
      <fill>
        <patternFill>
          <bgColor rgb="FFA17F93"/>
        </patternFill>
      </fill>
    </dxf>
    <dxf>
      <font>
        <color rgb="FFFFE682"/>
      </font>
      <fill>
        <patternFill>
          <bgColor rgb="FFFFE682"/>
        </patternFill>
      </fill>
    </dxf>
    <dxf>
      <font>
        <color rgb="FFADD095"/>
      </font>
      <fill>
        <patternFill>
          <bgColor rgb="FFADD095"/>
        </patternFill>
      </fill>
    </dxf>
    <dxf>
      <font>
        <color rgb="FFADD095"/>
      </font>
      <fill>
        <patternFill>
          <bgColor rgb="FFADD095"/>
        </patternFill>
      </fill>
    </dxf>
    <dxf>
      <font>
        <color rgb="FFFFE682"/>
      </font>
      <fill>
        <patternFill>
          <bgColor rgb="FFFFE682"/>
        </patternFill>
      </fill>
    </dxf>
    <dxf>
      <font>
        <color rgb="FFA17F93"/>
      </font>
      <fill>
        <patternFill>
          <bgColor rgb="FFA17F93"/>
        </patternFill>
      </fill>
    </dxf>
    <dxf>
      <font>
        <color theme="0"/>
      </font>
      <fill>
        <patternFill>
          <bgColor theme="0"/>
        </patternFill>
      </fill>
    </dxf>
    <dxf>
      <font>
        <color rgb="FFADD095"/>
      </font>
      <fill>
        <patternFill>
          <bgColor rgb="FFADD095"/>
        </patternFill>
      </fill>
    </dxf>
    <dxf>
      <font>
        <color rgb="FFFFE682"/>
      </font>
      <fill>
        <patternFill>
          <bgColor rgb="FFFFE682"/>
        </patternFill>
      </fill>
    </dxf>
    <dxf>
      <font>
        <color rgb="FFA17F93"/>
      </font>
      <fill>
        <patternFill>
          <bgColor rgb="FFA17F93"/>
        </patternFill>
      </fill>
    </dxf>
    <dxf>
      <font>
        <color theme="0"/>
      </font>
      <fill>
        <patternFill>
          <bgColor theme="0"/>
        </patternFill>
      </fill>
    </dxf>
    <dxf>
      <font>
        <color rgb="FFADD095"/>
      </font>
      <fill>
        <patternFill>
          <bgColor rgb="FFADD095"/>
        </patternFill>
      </fill>
    </dxf>
    <dxf>
      <font>
        <color rgb="FFFFE682"/>
      </font>
      <fill>
        <patternFill>
          <bgColor rgb="FFFFE682"/>
        </patternFill>
      </fill>
    </dxf>
    <dxf>
      <font>
        <color rgb="FFA17F93"/>
      </font>
      <fill>
        <patternFill>
          <bgColor rgb="FFA17F93"/>
        </patternFill>
      </fill>
    </dxf>
    <dxf>
      <font>
        <color theme="0"/>
      </font>
      <fill>
        <patternFill>
          <bgColor theme="0"/>
        </patternFill>
      </fill>
    </dxf>
    <dxf>
      <font>
        <color rgb="FFADD095"/>
      </font>
      <fill>
        <patternFill>
          <bgColor rgb="FFADD095"/>
        </patternFill>
      </fill>
    </dxf>
    <dxf>
      <font>
        <color rgb="FFFFE682"/>
      </font>
      <fill>
        <patternFill>
          <bgColor rgb="FFFFE682"/>
        </patternFill>
      </fill>
    </dxf>
    <dxf>
      <font>
        <color rgb="FFA17F93"/>
      </font>
      <fill>
        <patternFill>
          <bgColor rgb="FFA17F93"/>
        </patternFill>
      </fill>
    </dxf>
    <dxf>
      <font>
        <color theme="0"/>
      </font>
      <fill>
        <patternFill>
          <bgColor theme="0"/>
        </patternFill>
      </fill>
    </dxf>
    <dxf>
      <font>
        <color rgb="FFADD095"/>
      </font>
      <fill>
        <patternFill patternType="solid">
          <bgColor rgb="FFADD095"/>
        </patternFill>
      </fill>
    </dxf>
    <dxf>
      <font>
        <color rgb="FFFFE682"/>
      </font>
      <fill>
        <patternFill>
          <bgColor rgb="FFFFE682"/>
        </patternFill>
      </fill>
    </dxf>
    <dxf>
      <font>
        <color rgb="FFA17F93"/>
      </font>
      <fill>
        <patternFill>
          <bgColor rgb="FFA17F93"/>
        </patternFill>
      </fill>
    </dxf>
    <dxf>
      <font>
        <color theme="0"/>
      </font>
      <fill>
        <patternFill>
          <bgColor theme="0"/>
        </patternFill>
      </fill>
    </dxf>
    <dxf>
      <font>
        <color rgb="FFFFE682"/>
      </font>
      <fill>
        <patternFill>
          <bgColor rgb="FFFFE682"/>
        </patternFill>
      </fill>
    </dxf>
    <dxf>
      <font>
        <color rgb="FFADD095"/>
      </font>
      <fill>
        <patternFill>
          <bgColor rgb="FFADD095"/>
        </patternFill>
      </fill>
    </dxf>
    <dxf>
      <font>
        <color rgb="FFA17F93"/>
      </font>
      <fill>
        <patternFill>
          <bgColor rgb="FFA17F93"/>
        </patternFill>
      </fill>
    </dxf>
    <dxf>
      <font>
        <color theme="0"/>
      </font>
      <fill>
        <patternFill>
          <bgColor theme="0"/>
        </patternFill>
      </fill>
    </dxf>
    <dxf>
      <font>
        <color rgb="FFFFE682"/>
      </font>
      <fill>
        <patternFill>
          <bgColor rgb="FFFFE682"/>
        </patternFill>
      </fill>
    </dxf>
    <dxf>
      <font>
        <color rgb="FFADD095"/>
      </font>
      <fill>
        <patternFill>
          <bgColor rgb="FFADD095"/>
        </patternFill>
      </fill>
    </dxf>
    <dxf>
      <font>
        <color rgb="FFADD095"/>
      </font>
      <fill>
        <patternFill>
          <bgColor rgb="FFADD095"/>
        </patternFill>
      </fill>
    </dxf>
    <dxf>
      <font>
        <color rgb="FFFFE682"/>
      </font>
      <fill>
        <patternFill>
          <bgColor rgb="FFFFE682"/>
        </patternFill>
      </fill>
    </dxf>
    <dxf>
      <font>
        <color rgb="FFA17F93"/>
      </font>
      <fill>
        <patternFill>
          <bgColor rgb="FFA17F93"/>
        </patternFill>
      </fill>
    </dxf>
    <dxf>
      <font>
        <color theme="0"/>
      </font>
      <fill>
        <patternFill>
          <bgColor theme="0"/>
        </patternFill>
      </fill>
    </dxf>
    <dxf>
      <font>
        <color theme="0"/>
      </font>
      <fill>
        <patternFill>
          <bgColor theme="0"/>
        </patternFill>
      </fill>
    </dxf>
    <dxf>
      <font>
        <strike val="0"/>
        <color rgb="FFADD095"/>
      </font>
      <fill>
        <patternFill>
          <bgColor rgb="FFADD095"/>
        </patternFill>
      </fill>
    </dxf>
    <dxf>
      <font>
        <color rgb="FFFFE682"/>
      </font>
      <fill>
        <patternFill>
          <bgColor rgb="FFFFE682"/>
        </patternFill>
      </fill>
    </dxf>
    <dxf>
      <font>
        <color rgb="FFA17F93"/>
      </font>
      <fill>
        <patternFill>
          <bgColor rgb="FFA17F93"/>
        </patternFill>
      </fill>
    </dxf>
    <dxf>
      <font>
        <color theme="6"/>
      </font>
      <fill>
        <patternFill>
          <bgColor theme="6"/>
        </patternFill>
      </fill>
    </dxf>
    <dxf>
      <font>
        <color rgb="FFA17F93"/>
      </font>
      <fill>
        <patternFill>
          <bgColor rgb="FFA17F93"/>
        </patternFill>
      </fill>
    </dxf>
    <dxf>
      <font>
        <color rgb="FFFFE682"/>
      </font>
      <fill>
        <patternFill>
          <bgColor rgb="FFFFE682"/>
        </patternFill>
      </fill>
    </dxf>
    <dxf>
      <font>
        <color rgb="FFADD095"/>
      </font>
      <fill>
        <patternFill>
          <bgColor rgb="FFADD095"/>
        </patternFill>
      </fill>
    </dxf>
    <dxf>
      <font>
        <color theme="6"/>
      </font>
      <fill>
        <patternFill>
          <bgColor theme="6"/>
        </patternFill>
      </fill>
    </dxf>
    <dxf>
      <font>
        <color rgb="FFA17F93"/>
      </font>
      <fill>
        <patternFill>
          <bgColor rgb="FFA17F93"/>
        </patternFill>
      </fill>
    </dxf>
    <dxf>
      <font>
        <color rgb="FFFFE682"/>
      </font>
      <fill>
        <patternFill>
          <fgColor auto="1"/>
          <bgColor rgb="FFFFE682"/>
        </patternFill>
      </fill>
    </dxf>
    <dxf>
      <font>
        <color rgb="FFADD095"/>
      </font>
      <fill>
        <patternFill>
          <bgColor rgb="FFADD095"/>
        </patternFill>
      </fill>
    </dxf>
    <dxf>
      <font>
        <color theme="6"/>
      </font>
      <fill>
        <patternFill>
          <bgColor theme="6"/>
        </patternFill>
      </fill>
    </dxf>
    <dxf>
      <font>
        <color rgb="FFA17F93"/>
      </font>
      <fill>
        <patternFill>
          <bgColor rgb="FFA17F93"/>
        </patternFill>
      </fill>
    </dxf>
    <dxf>
      <font>
        <color rgb="FFFFE682"/>
      </font>
      <fill>
        <patternFill>
          <bgColor rgb="FFFFE682"/>
        </patternFill>
      </fill>
    </dxf>
    <dxf>
      <font>
        <color rgb="FFADD095"/>
      </font>
      <fill>
        <patternFill>
          <bgColor rgb="FFADD095"/>
        </patternFill>
      </fill>
    </dxf>
    <dxf>
      <font>
        <color rgb="FFADD095"/>
      </font>
      <fill>
        <patternFill>
          <bgColor rgb="FFADD095"/>
        </patternFill>
      </fill>
    </dxf>
    <dxf>
      <font>
        <color rgb="FFFFE682"/>
      </font>
      <fill>
        <patternFill>
          <bgColor rgb="FFFFE682"/>
        </patternFill>
      </fill>
    </dxf>
    <dxf>
      <font>
        <color rgb="FFA17F93"/>
      </font>
      <fill>
        <patternFill>
          <bgColor rgb="FFA17F93"/>
        </patternFill>
      </fill>
    </dxf>
    <dxf>
      <font>
        <color theme="0"/>
      </font>
      <fill>
        <patternFill>
          <bgColor theme="0"/>
        </patternFill>
      </fill>
    </dxf>
    <dxf>
      <font>
        <color rgb="FFADD095"/>
      </font>
      <fill>
        <patternFill>
          <bgColor rgb="FFADD095"/>
        </patternFill>
      </fill>
    </dxf>
    <dxf>
      <font>
        <color rgb="FFFFE682"/>
      </font>
      <fill>
        <patternFill>
          <bgColor rgb="FFFFE682"/>
        </patternFill>
      </fill>
    </dxf>
    <dxf>
      <font>
        <color rgb="FFA17F93"/>
      </font>
      <fill>
        <patternFill>
          <bgColor rgb="FFA17F93"/>
        </patternFill>
      </fill>
    </dxf>
    <dxf>
      <font>
        <color theme="0"/>
      </font>
      <fill>
        <patternFill>
          <bgColor theme="0"/>
        </patternFill>
      </fill>
    </dxf>
    <dxf>
      <font>
        <color rgb="FFADD095"/>
      </font>
      <fill>
        <patternFill>
          <bgColor rgb="FFADD095"/>
        </patternFill>
      </fill>
    </dxf>
    <dxf>
      <font>
        <color rgb="FFFFE682"/>
      </font>
      <fill>
        <patternFill>
          <bgColor rgb="FFFFE682"/>
        </patternFill>
      </fill>
    </dxf>
    <dxf>
      <font>
        <color rgb="FFA17F93"/>
      </font>
      <fill>
        <patternFill>
          <bgColor rgb="FFA17F93"/>
        </patternFill>
      </fill>
    </dxf>
    <dxf>
      <font>
        <color theme="0"/>
      </font>
      <fill>
        <patternFill>
          <bgColor theme="0"/>
        </patternFill>
      </fill>
    </dxf>
    <dxf>
      <font>
        <color rgb="FFADD095"/>
      </font>
      <fill>
        <patternFill>
          <bgColor rgb="FFADD095"/>
        </patternFill>
      </fill>
    </dxf>
    <dxf>
      <font>
        <color rgb="FFFFE682"/>
      </font>
      <fill>
        <patternFill>
          <bgColor rgb="FFFFE682"/>
        </patternFill>
      </fill>
    </dxf>
    <dxf>
      <font>
        <color rgb="FFA17F93"/>
      </font>
      <fill>
        <patternFill>
          <bgColor rgb="FFA17F93"/>
        </patternFill>
      </fill>
    </dxf>
    <dxf>
      <font>
        <color theme="0"/>
      </font>
      <fill>
        <patternFill>
          <bgColor theme="0"/>
        </patternFill>
      </fill>
    </dxf>
    <dxf>
      <font>
        <color rgb="FFADD095"/>
      </font>
      <fill>
        <patternFill patternType="solid">
          <bgColor rgb="FFADD095"/>
        </patternFill>
      </fill>
    </dxf>
    <dxf>
      <font>
        <color rgb="FFFFE682"/>
      </font>
      <fill>
        <patternFill>
          <bgColor rgb="FFFFE682"/>
        </patternFill>
      </fill>
    </dxf>
    <dxf>
      <font>
        <color rgb="FFA17F93"/>
      </font>
      <fill>
        <patternFill>
          <bgColor rgb="FFA17F93"/>
        </patternFill>
      </fill>
    </dxf>
    <dxf>
      <font>
        <color theme="0"/>
      </font>
      <fill>
        <patternFill>
          <bgColor theme="0"/>
        </patternFill>
      </fill>
    </dxf>
    <dxf>
      <font>
        <color rgb="FFFFE682"/>
      </font>
      <fill>
        <patternFill>
          <bgColor rgb="FFFFE682"/>
        </patternFill>
      </fill>
    </dxf>
    <dxf>
      <font>
        <color rgb="FFADD095"/>
      </font>
      <fill>
        <patternFill>
          <bgColor rgb="FFADD095"/>
        </patternFill>
      </fill>
    </dxf>
    <dxf>
      <font>
        <color rgb="FFA17F93"/>
      </font>
      <fill>
        <patternFill>
          <bgColor rgb="FFA17F93"/>
        </patternFill>
      </fill>
    </dxf>
    <dxf>
      <font>
        <color theme="0"/>
      </font>
      <fill>
        <patternFill>
          <bgColor theme="0"/>
        </patternFill>
      </fill>
    </dxf>
  </dxfs>
  <tableStyles count="0" defaultTableStyle="TableStyleMedium2" defaultPivotStyle="PivotStyleLight16"/>
  <colors>
    <mruColors>
      <color rgb="FFA17F93"/>
      <color rgb="FFFFE682"/>
      <color rgb="FFADD095"/>
      <color rgb="FF62294B"/>
      <color rgb="FF125A40"/>
      <color rgb="FFFF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547687</xdr:colOff>
      <xdr:row>6</xdr:row>
      <xdr:rowOff>11907</xdr:rowOff>
    </xdr:from>
    <xdr:to>
      <xdr:col>26</xdr:col>
      <xdr:colOff>62983</xdr:colOff>
      <xdr:row>26</xdr:row>
      <xdr:rowOff>130969</xdr:rowOff>
    </xdr:to>
    <xdr:pic>
      <xdr:nvPicPr>
        <xdr:cNvPr id="4" name="Kuva 3">
          <a:extLst>
            <a:ext uri="{FF2B5EF4-FFF2-40B4-BE49-F238E27FC236}">
              <a16:creationId xmlns:a16="http://schemas.microsoft.com/office/drawing/2014/main" id="{41CD2C36-913B-4DB8-9018-04D45B431197}"/>
            </a:ext>
          </a:extLst>
        </xdr:cNvPr>
        <xdr:cNvPicPr>
          <a:picLocks noChangeAspect="1"/>
        </xdr:cNvPicPr>
      </xdr:nvPicPr>
      <xdr:blipFill rotWithShape="1">
        <a:blip xmlns:r="http://schemas.openxmlformats.org/officeDocument/2006/relationships" r:embed="rId1"/>
        <a:srcRect b="48391"/>
        <a:stretch/>
      </xdr:blipFill>
      <xdr:spPr>
        <a:xfrm>
          <a:off x="8441531" y="1333501"/>
          <a:ext cx="7409140" cy="5905499"/>
        </a:xfrm>
        <a:prstGeom prst="rect">
          <a:avLst/>
        </a:prstGeom>
      </xdr:spPr>
    </xdr:pic>
    <xdr:clientData/>
  </xdr:twoCellAnchor>
  <xdr:twoCellAnchor editAs="oneCell">
    <xdr:from>
      <xdr:col>13</xdr:col>
      <xdr:colOff>578902</xdr:colOff>
      <xdr:row>38</xdr:row>
      <xdr:rowOff>165095</xdr:rowOff>
    </xdr:from>
    <xdr:to>
      <xdr:col>26</xdr:col>
      <xdr:colOff>63536</xdr:colOff>
      <xdr:row>64</xdr:row>
      <xdr:rowOff>107156</xdr:rowOff>
    </xdr:to>
    <xdr:pic>
      <xdr:nvPicPr>
        <xdr:cNvPr id="5" name="Kuva 4">
          <a:extLst>
            <a:ext uri="{FF2B5EF4-FFF2-40B4-BE49-F238E27FC236}">
              <a16:creationId xmlns:a16="http://schemas.microsoft.com/office/drawing/2014/main" id="{5CD343A3-36B8-4428-9D4F-E10F348E9F09}"/>
            </a:ext>
          </a:extLst>
        </xdr:cNvPr>
        <xdr:cNvPicPr>
          <a:picLocks noChangeAspect="1"/>
        </xdr:cNvPicPr>
      </xdr:nvPicPr>
      <xdr:blipFill>
        <a:blip xmlns:r="http://schemas.openxmlformats.org/officeDocument/2006/relationships" r:embed="rId2"/>
        <a:stretch>
          <a:fillRect/>
        </a:stretch>
      </xdr:blipFill>
      <xdr:spPr>
        <a:xfrm>
          <a:off x="8472746" y="12619033"/>
          <a:ext cx="7378478" cy="4895061"/>
        </a:xfrm>
        <a:prstGeom prst="rect">
          <a:avLst/>
        </a:prstGeom>
      </xdr:spPr>
    </xdr:pic>
    <xdr:clientData/>
  </xdr:twoCellAnchor>
  <xdr:twoCellAnchor editAs="oneCell">
    <xdr:from>
      <xdr:col>13</xdr:col>
      <xdr:colOff>535781</xdr:colOff>
      <xdr:row>26</xdr:row>
      <xdr:rowOff>119195</xdr:rowOff>
    </xdr:from>
    <xdr:to>
      <xdr:col>26</xdr:col>
      <xdr:colOff>71437</xdr:colOff>
      <xdr:row>38</xdr:row>
      <xdr:rowOff>178593</xdr:rowOff>
    </xdr:to>
    <xdr:pic>
      <xdr:nvPicPr>
        <xdr:cNvPr id="6" name="Kuva 5">
          <a:extLst>
            <a:ext uri="{FF2B5EF4-FFF2-40B4-BE49-F238E27FC236}">
              <a16:creationId xmlns:a16="http://schemas.microsoft.com/office/drawing/2014/main" id="{E5FD641C-3E1F-490E-88AE-DAE919E87E00}"/>
            </a:ext>
          </a:extLst>
        </xdr:cNvPr>
        <xdr:cNvPicPr>
          <a:picLocks noChangeAspect="1"/>
        </xdr:cNvPicPr>
      </xdr:nvPicPr>
      <xdr:blipFill rotWithShape="1">
        <a:blip xmlns:r="http://schemas.openxmlformats.org/officeDocument/2006/relationships" r:embed="rId1"/>
        <a:srcRect t="51617" b="1274"/>
        <a:stretch/>
      </xdr:blipFill>
      <xdr:spPr>
        <a:xfrm>
          <a:off x="8429625" y="7227226"/>
          <a:ext cx="7429500" cy="54053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amboll-my.sharepoint.com/personal/essi_kortelainen_ramboll_fi/Documents/Microsoft%20Teamsin%20keskustelutiedostot/Merkitt&#228;vyys%20ty&#246;kal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KORI"/>
      <sheetName val="Haitta-ainedata"/>
      <sheetName val="Luokittelu"/>
      <sheetName val="Sheet1"/>
    </sheetNames>
    <sheetDataSet>
      <sheetData sheetId="0"/>
      <sheetData sheetId="1"/>
      <sheetData sheetId="2">
        <row r="2">
          <cell r="A2" t="str">
            <v>Kulkeutumaton</v>
          </cell>
          <cell r="B2" t="str">
            <v>&lt; 100</v>
          </cell>
          <cell r="C2" t="str">
            <v>&gt; 15</v>
          </cell>
          <cell r="D2" t="str">
            <v>&lt; 50</v>
          </cell>
          <cell r="F2" t="str">
            <v>&gt; 30</v>
          </cell>
          <cell r="G2" t="str">
            <v>Ka</v>
          </cell>
          <cell r="H2" t="str">
            <v>&gt; 10-10</v>
          </cell>
          <cell r="I2" t="str">
            <v>Ka</v>
          </cell>
          <cell r="J2" t="str">
            <v>Läpäisemätön este</v>
          </cell>
          <cell r="K2" t="str">
            <v>&gt; 90</v>
          </cell>
          <cell r="L2">
            <v>0</v>
          </cell>
          <cell r="M2" t="str">
            <v>&gt; 1000</v>
          </cell>
          <cell r="N2" t="str">
            <v>ei käytössä</v>
          </cell>
          <cell r="O2" t="str">
            <v>&lt; 1</v>
          </cell>
        </row>
        <row r="3">
          <cell r="A3" t="str">
            <v>Heikosti kulkeutuva</v>
          </cell>
          <cell r="B3" t="str">
            <v>&lt; 1000</v>
          </cell>
          <cell r="C3" t="str">
            <v>&lt; 15</v>
          </cell>
          <cell r="D3" t="str">
            <v>&lt; 100</v>
          </cell>
          <cell r="F3" t="str">
            <v>&gt; 25</v>
          </cell>
          <cell r="G3" t="str">
            <v>Sa</v>
          </cell>
          <cell r="H3" t="str">
            <v>&gt; 10-8</v>
          </cell>
          <cell r="I3" t="str">
            <v>Sa</v>
          </cell>
          <cell r="J3" t="str">
            <v>Lähes läpäisemätön este</v>
          </cell>
          <cell r="K3" t="str">
            <v>&lt; 90</v>
          </cell>
          <cell r="L3" t="str">
            <v>0-1</v>
          </cell>
          <cell r="M3" t="str">
            <v>&gt; 800</v>
          </cell>
          <cell r="N3" t="str">
            <v>Pohjavesi</v>
          </cell>
          <cell r="O3" t="str">
            <v>&lt; 10</v>
          </cell>
        </row>
        <row r="4">
          <cell r="A4" t="str">
            <v>Hieman kulkeutuva</v>
          </cell>
          <cell r="B4" t="str">
            <v>&lt; 5000</v>
          </cell>
          <cell r="C4" t="str">
            <v>&lt; 10</v>
          </cell>
          <cell r="D4" t="str">
            <v>&lt; 150</v>
          </cell>
          <cell r="F4" t="str">
            <v>&gt; 15</v>
          </cell>
          <cell r="G4" t="str">
            <v>Si</v>
          </cell>
          <cell r="H4" t="str">
            <v>&gt; 10-6</v>
          </cell>
          <cell r="I4" t="str">
            <v>Si</v>
          </cell>
          <cell r="J4" t="str">
            <v>Osin läpäisemätön este</v>
          </cell>
          <cell r="K4" t="str">
            <v>&lt; 75</v>
          </cell>
          <cell r="L4" t="str">
            <v>1-2</v>
          </cell>
          <cell r="M4" t="str">
            <v>&gt; 600</v>
          </cell>
          <cell r="N4" t="str">
            <v>Ekosysteemi</v>
          </cell>
          <cell r="O4" t="str">
            <v>&lt; 50</v>
          </cell>
        </row>
        <row r="5">
          <cell r="A5" t="str">
            <v>Helposti kulkeutuva</v>
          </cell>
          <cell r="B5" t="str">
            <v>&lt; 10 000</v>
          </cell>
          <cell r="C5" t="str">
            <v>&lt; 5</v>
          </cell>
          <cell r="D5" t="str">
            <v>&lt; 200</v>
          </cell>
          <cell r="F5" t="str">
            <v>&gt; 10</v>
          </cell>
          <cell r="G5" t="str">
            <v>Hk</v>
          </cell>
          <cell r="H5" t="str">
            <v>&gt; 10-4</v>
          </cell>
          <cell r="I5" t="str">
            <v>Hk</v>
          </cell>
          <cell r="J5" t="str">
            <v>Rajoitetusti läpäisevä</v>
          </cell>
          <cell r="K5" t="str">
            <v>&lt; 50</v>
          </cell>
          <cell r="L5" t="str">
            <v>2-3</v>
          </cell>
          <cell r="M5" t="str">
            <v>&gt; 400</v>
          </cell>
          <cell r="N5" t="str">
            <v>Teollisuus</v>
          </cell>
          <cell r="O5" t="str">
            <v>&lt; 300</v>
          </cell>
        </row>
        <row r="6">
          <cell r="A6" t="str">
            <v>Kohtalaisen kulkeutuva</v>
          </cell>
          <cell r="B6" t="str">
            <v>&lt; 20 000</v>
          </cell>
          <cell r="C6" t="str">
            <v>&lt; 3</v>
          </cell>
          <cell r="D6" t="str">
            <v>&lt; 250</v>
          </cell>
          <cell r="F6" t="str">
            <v>&gt; 5</v>
          </cell>
          <cell r="G6" t="str">
            <v>Sr</v>
          </cell>
          <cell r="H6" t="str">
            <v>&gt; 10-2</v>
          </cell>
          <cell r="I6" t="str">
            <v>Sr</v>
          </cell>
          <cell r="J6" t="str">
            <v>Selvästi läpäisevä</v>
          </cell>
          <cell r="K6" t="str">
            <v>&lt; 25</v>
          </cell>
          <cell r="L6" t="str">
            <v>3-4</v>
          </cell>
          <cell r="M6" t="str">
            <v>&gt; 200</v>
          </cell>
          <cell r="N6" t="str">
            <v>Maatalous</v>
          </cell>
          <cell r="O6" t="str">
            <v>&lt; 500</v>
          </cell>
        </row>
        <row r="7">
          <cell r="A7" t="str">
            <v>Erittäin kulkeutuva</v>
          </cell>
          <cell r="B7" t="str">
            <v>&gt; 20 000</v>
          </cell>
          <cell r="C7" t="str">
            <v>&lt; 1,5</v>
          </cell>
          <cell r="D7" t="str">
            <v>&gt; 250</v>
          </cell>
          <cell r="F7" t="str">
            <v>&lt; 5</v>
          </cell>
          <cell r="G7" t="str">
            <v>Mr</v>
          </cell>
          <cell r="H7" t="str">
            <v>&gt; 10-1</v>
          </cell>
          <cell r="I7" t="str">
            <v>Mr</v>
          </cell>
          <cell r="J7" t="str">
            <v>Ei virtausestettä</v>
          </cell>
          <cell r="K7" t="str">
            <v>&lt; 10</v>
          </cell>
          <cell r="L7" t="str">
            <v>&gt; 4</v>
          </cell>
          <cell r="M7" t="str">
            <v>&gt; 0</v>
          </cell>
          <cell r="N7" t="str">
            <v>Yhdyskunta</v>
          </cell>
          <cell r="O7" t="str">
            <v>&gt; 500</v>
          </cell>
        </row>
      </sheetData>
      <sheetData sheetId="3"/>
    </sheetDataSet>
  </externalBook>
</externalLink>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76624-A6FA-4005-A75F-09ABA32139E8}">
  <dimension ref="B2:O45"/>
  <sheetViews>
    <sheetView tabSelected="1" zoomScale="80" zoomScaleNormal="80" workbookViewId="0">
      <selection activeCell="AA44" sqref="AA44"/>
    </sheetView>
  </sheetViews>
  <sheetFormatPr defaultRowHeight="15" x14ac:dyDescent="0.25"/>
  <sheetData>
    <row r="2" spans="2:15" ht="25.5" x14ac:dyDescent="0.25">
      <c r="B2" s="2" t="s">
        <v>36</v>
      </c>
    </row>
    <row r="4" spans="2:15" ht="18.75" x14ac:dyDescent="0.3">
      <c r="B4" s="3" t="s">
        <v>37</v>
      </c>
      <c r="O4" s="112" t="s">
        <v>93</v>
      </c>
    </row>
    <row r="6" spans="2:15" s="72" customFormat="1" x14ac:dyDescent="0.25">
      <c r="B6" s="76"/>
      <c r="C6" s="76"/>
      <c r="D6" s="76"/>
      <c r="E6" s="76"/>
      <c r="F6" s="76"/>
      <c r="G6" s="76"/>
      <c r="H6" s="76"/>
      <c r="I6" s="76"/>
      <c r="J6" s="76"/>
      <c r="K6" s="76"/>
    </row>
    <row r="7" spans="2:15" s="72" customFormat="1" ht="43.5" customHeight="1" x14ac:dyDescent="0.25">
      <c r="B7" s="76"/>
      <c r="C7" s="76"/>
      <c r="D7" s="76"/>
      <c r="E7" s="76"/>
      <c r="F7" s="76"/>
      <c r="G7" s="76"/>
      <c r="H7" s="76"/>
      <c r="I7" s="76"/>
      <c r="J7" s="76"/>
      <c r="K7" s="76"/>
    </row>
    <row r="9" spans="2:15" x14ac:dyDescent="0.25">
      <c r="B9" s="79" t="s">
        <v>38</v>
      </c>
      <c r="C9" s="80"/>
      <c r="D9" s="80"/>
      <c r="E9" s="80"/>
      <c r="F9" s="80"/>
      <c r="G9" s="80"/>
      <c r="H9" s="80"/>
      <c r="I9" s="80"/>
      <c r="J9" s="80"/>
      <c r="K9" s="80"/>
      <c r="N9" s="68"/>
    </row>
    <row r="10" spans="2:15" ht="28.5" customHeight="1" x14ac:dyDescent="0.25">
      <c r="B10" s="82" t="s">
        <v>91</v>
      </c>
      <c r="C10" s="82"/>
      <c r="D10" s="82"/>
      <c r="E10" s="82"/>
      <c r="F10" s="82"/>
      <c r="G10" s="82"/>
      <c r="H10" s="82"/>
      <c r="I10" s="82"/>
      <c r="J10" s="82"/>
      <c r="K10" s="82"/>
    </row>
    <row r="11" spans="2:15" ht="46.5" customHeight="1" x14ac:dyDescent="0.25">
      <c r="B11" s="82"/>
      <c r="C11" s="82"/>
      <c r="D11" s="82"/>
      <c r="E11" s="82"/>
      <c r="F11" s="82"/>
      <c r="G11" s="82"/>
      <c r="H11" s="82"/>
      <c r="I11" s="82"/>
      <c r="J11" s="82"/>
      <c r="K11" s="82"/>
    </row>
    <row r="12" spans="2:15" ht="54" customHeight="1" x14ac:dyDescent="0.25">
      <c r="B12" s="81"/>
      <c r="C12" s="81"/>
      <c r="D12" s="81"/>
      <c r="E12" s="81"/>
      <c r="F12" s="81"/>
      <c r="G12" s="81"/>
      <c r="H12" s="81"/>
      <c r="I12" s="81"/>
      <c r="J12" s="81"/>
      <c r="K12" s="81"/>
    </row>
    <row r="13" spans="2:15" x14ac:dyDescent="0.25">
      <c r="B13" s="1"/>
    </row>
    <row r="14" spans="2:15" x14ac:dyDescent="0.25">
      <c r="B14" s="1" t="s">
        <v>85</v>
      </c>
    </row>
    <row r="15" spans="2:15" ht="15" customHeight="1" x14ac:dyDescent="0.25">
      <c r="B15" s="83" t="s">
        <v>86</v>
      </c>
      <c r="C15" s="83"/>
      <c r="D15" s="83"/>
      <c r="E15" s="83"/>
      <c r="F15" s="83"/>
      <c r="G15" s="83"/>
      <c r="H15" s="83"/>
      <c r="I15" s="83"/>
      <c r="J15" s="83"/>
      <c r="K15" s="83"/>
    </row>
    <row r="16" spans="2:15" x14ac:dyDescent="0.25">
      <c r="B16" s="83"/>
      <c r="C16" s="83"/>
      <c r="D16" s="83"/>
      <c r="E16" s="83"/>
      <c r="F16" s="83"/>
      <c r="G16" s="83"/>
      <c r="H16" s="83"/>
      <c r="I16" s="83"/>
      <c r="J16" s="83"/>
      <c r="K16" s="83"/>
    </row>
    <row r="17" spans="2:11" x14ac:dyDescent="0.25">
      <c r="B17" s="83"/>
      <c r="C17" s="83"/>
      <c r="D17" s="83"/>
      <c r="E17" s="83"/>
      <c r="F17" s="83"/>
      <c r="G17" s="83"/>
      <c r="H17" s="83"/>
      <c r="I17" s="83"/>
      <c r="J17" s="83"/>
      <c r="K17" s="83"/>
    </row>
    <row r="18" spans="2:11" x14ac:dyDescent="0.25">
      <c r="B18" s="83"/>
      <c r="C18" s="83"/>
      <c r="D18" s="83"/>
      <c r="E18" s="83"/>
      <c r="F18" s="83"/>
      <c r="G18" s="83"/>
      <c r="H18" s="83"/>
      <c r="I18" s="83"/>
      <c r="J18" s="83"/>
      <c r="K18" s="83"/>
    </row>
    <row r="19" spans="2:11" x14ac:dyDescent="0.25">
      <c r="B19" s="83"/>
      <c r="C19" s="83"/>
      <c r="D19" s="83"/>
      <c r="E19" s="83"/>
      <c r="F19" s="83"/>
      <c r="G19" s="83"/>
      <c r="H19" s="83"/>
      <c r="I19" s="83"/>
      <c r="J19" s="83"/>
      <c r="K19" s="83"/>
    </row>
    <row r="20" spans="2:11" x14ac:dyDescent="0.25">
      <c r="B20" s="83"/>
      <c r="C20" s="83"/>
      <c r="D20" s="83"/>
      <c r="E20" s="83"/>
      <c r="F20" s="83"/>
      <c r="G20" s="83"/>
      <c r="H20" s="83"/>
      <c r="I20" s="83"/>
      <c r="J20" s="83"/>
      <c r="K20" s="83"/>
    </row>
    <row r="21" spans="2:11" s="72" customFormat="1" x14ac:dyDescent="0.25">
      <c r="B21" s="83"/>
      <c r="C21" s="83"/>
      <c r="D21" s="83"/>
      <c r="E21" s="83"/>
      <c r="F21" s="83"/>
      <c r="G21" s="83"/>
      <c r="H21" s="83"/>
      <c r="I21" s="83"/>
      <c r="J21" s="83"/>
      <c r="K21" s="83"/>
    </row>
    <row r="22" spans="2:11" s="72" customFormat="1" x14ac:dyDescent="0.25">
      <c r="B22" s="83"/>
      <c r="C22" s="83"/>
      <c r="D22" s="83"/>
      <c r="E22" s="83"/>
      <c r="F22" s="83"/>
      <c r="G22" s="83"/>
      <c r="H22" s="83"/>
      <c r="I22" s="83"/>
      <c r="J22" s="83"/>
      <c r="K22" s="83"/>
    </row>
    <row r="23" spans="2:11" s="72" customFormat="1" x14ac:dyDescent="0.25">
      <c r="B23" s="73"/>
      <c r="C23" s="73"/>
      <c r="D23" s="73"/>
      <c r="E23" s="73"/>
      <c r="F23" s="73"/>
      <c r="G23" s="73"/>
      <c r="H23" s="73"/>
      <c r="I23" s="73"/>
      <c r="J23" s="73"/>
      <c r="K23" s="73"/>
    </row>
    <row r="24" spans="2:11" s="72" customFormat="1" ht="57.75" customHeight="1" x14ac:dyDescent="0.25">
      <c r="B24" s="83" t="s">
        <v>89</v>
      </c>
      <c r="C24" s="83"/>
      <c r="D24" s="83"/>
      <c r="E24" s="83"/>
      <c r="F24" s="83"/>
      <c r="G24" s="83"/>
      <c r="H24" s="83"/>
      <c r="I24" s="83"/>
      <c r="J24" s="83"/>
      <c r="K24" s="83"/>
    </row>
    <row r="25" spans="2:11" s="72" customFormat="1" x14ac:dyDescent="0.25">
      <c r="B25" s="73"/>
      <c r="C25" s="73"/>
      <c r="D25" s="73"/>
      <c r="E25" s="73"/>
      <c r="F25" s="73"/>
      <c r="G25" s="73"/>
      <c r="H25" s="73"/>
      <c r="I25" s="73"/>
      <c r="J25" s="73"/>
      <c r="K25" s="73"/>
    </row>
    <row r="26" spans="2:11" x14ac:dyDescent="0.25">
      <c r="B26" s="83" t="s">
        <v>87</v>
      </c>
      <c r="C26" s="83"/>
      <c r="D26" s="83"/>
      <c r="E26" s="83"/>
      <c r="F26" s="83"/>
      <c r="G26" s="83"/>
      <c r="H26" s="83"/>
      <c r="I26" s="83"/>
      <c r="J26" s="83"/>
      <c r="K26" s="83"/>
    </row>
    <row r="27" spans="2:11" s="72" customFormat="1" x14ac:dyDescent="0.25">
      <c r="B27" s="83"/>
      <c r="C27" s="83"/>
      <c r="D27" s="83"/>
      <c r="E27" s="83"/>
      <c r="F27" s="83"/>
      <c r="G27" s="83"/>
      <c r="H27" s="83"/>
      <c r="I27" s="83"/>
      <c r="J27" s="83"/>
      <c r="K27" s="83"/>
    </row>
    <row r="29" spans="2:11" x14ac:dyDescent="0.25">
      <c r="B29" s="77" t="s">
        <v>42</v>
      </c>
      <c r="C29" s="78"/>
      <c r="D29" s="78"/>
      <c r="E29" s="78"/>
      <c r="F29" s="78"/>
      <c r="G29" s="78"/>
      <c r="H29" s="78"/>
      <c r="I29" s="78"/>
      <c r="J29" s="78"/>
      <c r="K29" s="78"/>
    </row>
    <row r="30" spans="2:11" ht="17.25" customHeight="1" x14ac:dyDescent="0.25">
      <c r="B30" s="83" t="s">
        <v>88</v>
      </c>
      <c r="C30" s="83"/>
      <c r="D30" s="83"/>
      <c r="E30" s="83"/>
      <c r="F30" s="83"/>
      <c r="G30" s="83"/>
      <c r="H30" s="83"/>
      <c r="I30" s="83"/>
      <c r="J30" s="83"/>
      <c r="K30" s="83"/>
    </row>
    <row r="31" spans="2:11" s="72" customFormat="1" ht="17.25" customHeight="1" x14ac:dyDescent="0.25">
      <c r="B31" s="83"/>
      <c r="C31" s="83"/>
      <c r="D31" s="83"/>
      <c r="E31" s="83"/>
      <c r="F31" s="83"/>
      <c r="G31" s="83"/>
      <c r="H31" s="83"/>
      <c r="I31" s="83"/>
      <c r="J31" s="83"/>
      <c r="K31" s="83"/>
    </row>
    <row r="32" spans="2:11" x14ac:dyDescent="0.25">
      <c r="B32" s="1"/>
    </row>
    <row r="33" spans="2:13" x14ac:dyDescent="0.25">
      <c r="B33" s="79" t="s">
        <v>39</v>
      </c>
      <c r="C33" s="80"/>
      <c r="D33" s="80"/>
      <c r="E33" s="80"/>
      <c r="F33" s="80"/>
      <c r="G33" s="80"/>
      <c r="H33" s="80"/>
      <c r="I33" s="80"/>
      <c r="J33" s="80"/>
      <c r="K33" s="80"/>
    </row>
    <row r="34" spans="2:13" ht="49.5" customHeight="1" x14ac:dyDescent="0.25">
      <c r="B34" s="84" t="s">
        <v>40</v>
      </c>
      <c r="C34" s="85"/>
      <c r="D34" s="85"/>
      <c r="E34" s="85"/>
      <c r="F34" s="85"/>
      <c r="G34" s="85"/>
      <c r="H34" s="85"/>
      <c r="I34" s="85"/>
      <c r="J34" s="85"/>
      <c r="K34" s="85"/>
      <c r="L34" s="54"/>
      <c r="M34" s="54"/>
    </row>
    <row r="35" spans="2:13" ht="87" customHeight="1" x14ac:dyDescent="0.25">
      <c r="B35" s="84" t="s">
        <v>47</v>
      </c>
      <c r="C35" s="85"/>
      <c r="D35" s="85"/>
      <c r="E35" s="85"/>
      <c r="F35" s="85"/>
      <c r="G35" s="85"/>
      <c r="H35" s="85"/>
      <c r="I35" s="85"/>
      <c r="J35" s="85"/>
      <c r="K35" s="85"/>
      <c r="L35" s="54"/>
      <c r="M35" s="54"/>
    </row>
    <row r="36" spans="2:13" ht="53.25" customHeight="1" x14ac:dyDescent="0.25">
      <c r="B36" s="84" t="s">
        <v>46</v>
      </c>
      <c r="C36" s="85"/>
      <c r="D36" s="85"/>
      <c r="E36" s="85"/>
      <c r="F36" s="85"/>
      <c r="G36" s="85"/>
      <c r="H36" s="85"/>
      <c r="I36" s="85"/>
      <c r="J36" s="85"/>
      <c r="K36" s="85"/>
      <c r="L36" s="54"/>
      <c r="M36" s="54"/>
    </row>
    <row r="37" spans="2:13" ht="64.5" customHeight="1" x14ac:dyDescent="0.25">
      <c r="B37" s="84" t="s">
        <v>30</v>
      </c>
      <c r="C37" s="84"/>
      <c r="D37" s="84"/>
      <c r="E37" s="84"/>
      <c r="F37" s="84"/>
      <c r="G37" s="84"/>
      <c r="H37" s="85"/>
      <c r="I37" s="85"/>
      <c r="J37" s="85"/>
      <c r="K37" s="85"/>
      <c r="L37" s="54"/>
      <c r="M37" s="54"/>
    </row>
    <row r="38" spans="2:13" ht="57" customHeight="1" x14ac:dyDescent="0.25">
      <c r="B38" s="84" t="s">
        <v>41</v>
      </c>
      <c r="C38" s="84"/>
      <c r="D38" s="84"/>
      <c r="E38" s="84"/>
      <c r="F38" s="84"/>
      <c r="G38" s="84"/>
      <c r="H38" s="85"/>
      <c r="I38" s="85"/>
      <c r="J38" s="85"/>
      <c r="K38" s="85"/>
      <c r="L38" s="54"/>
      <c r="M38" s="54"/>
    </row>
    <row r="41" spans="2:13" x14ac:dyDescent="0.25">
      <c r="B41" s="69"/>
    </row>
    <row r="42" spans="2:13" x14ac:dyDescent="0.25">
      <c r="B42" s="70"/>
    </row>
    <row r="43" spans="2:13" x14ac:dyDescent="0.25">
      <c r="B43" s="71"/>
    </row>
    <row r="44" spans="2:13" x14ac:dyDescent="0.25">
      <c r="B44" s="71"/>
    </row>
    <row r="45" spans="2:13" x14ac:dyDescent="0.25">
      <c r="B45" s="71"/>
    </row>
  </sheetData>
  <mergeCells count="15">
    <mergeCell ref="B30:K31"/>
    <mergeCell ref="B38:K38"/>
    <mergeCell ref="B33:K33"/>
    <mergeCell ref="B34:K34"/>
    <mergeCell ref="B35:K35"/>
    <mergeCell ref="B36:K36"/>
    <mergeCell ref="B37:K37"/>
    <mergeCell ref="B6:K7"/>
    <mergeCell ref="B29:K29"/>
    <mergeCell ref="B9:K9"/>
    <mergeCell ref="B12:K12"/>
    <mergeCell ref="B10:K11"/>
    <mergeCell ref="B15:K22"/>
    <mergeCell ref="B26:K27"/>
    <mergeCell ref="B24:K24"/>
  </mergeCells>
  <pageMargins left="0.7" right="0.7" top="0.75" bottom="0.75" header="0.3" footer="0.3"/>
  <pageSetup paperSize="9" orientation="portrait" horizont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221EE-F568-4CA6-B740-297341CCDD21}">
  <sheetPr>
    <tabColor theme="4"/>
    <pageSetUpPr fitToPage="1"/>
  </sheetPr>
  <dimension ref="A1:X33"/>
  <sheetViews>
    <sheetView zoomScale="80" zoomScaleNormal="80" workbookViewId="0">
      <selection activeCell="A32" sqref="A32:D32"/>
    </sheetView>
  </sheetViews>
  <sheetFormatPr defaultColWidth="18.5703125" defaultRowHeight="12.75" x14ac:dyDescent="0.25"/>
  <cols>
    <col min="1" max="1" width="9.85546875" style="13" customWidth="1"/>
    <col min="2" max="2" width="47.28515625" style="13" customWidth="1"/>
    <col min="3" max="3" width="35.28515625" style="13" customWidth="1"/>
    <col min="4" max="4" width="13" style="13" hidden="1" customWidth="1"/>
    <col min="5" max="5" width="10.85546875" style="9" hidden="1" customWidth="1"/>
    <col min="6" max="6" width="13.28515625" style="7" customWidth="1"/>
    <col min="7" max="7" width="28.140625" style="17" customWidth="1"/>
    <col min="8" max="8" width="8.140625" style="55" customWidth="1"/>
    <col min="9" max="9" width="59.28515625" style="17" customWidth="1"/>
    <col min="10" max="16384" width="18.5703125" style="13"/>
  </cols>
  <sheetData>
    <row r="1" spans="1:11" ht="22.5" customHeight="1" x14ac:dyDescent="0.25"/>
    <row r="2" spans="1:11" ht="26.25" customHeight="1" x14ac:dyDescent="0.3">
      <c r="A2" s="89" t="s">
        <v>84</v>
      </c>
      <c r="B2" s="89"/>
      <c r="C2" s="89"/>
      <c r="D2" s="89"/>
      <c r="E2" s="89"/>
      <c r="F2" s="89"/>
      <c r="G2" s="89"/>
      <c r="H2" s="89"/>
      <c r="I2" s="89"/>
    </row>
    <row r="3" spans="1:11" ht="18" customHeight="1" x14ac:dyDescent="0.25"/>
    <row r="4" spans="1:11" ht="18" customHeight="1" x14ac:dyDescent="0.25">
      <c r="A4" s="99" t="s">
        <v>51</v>
      </c>
      <c r="B4" s="99"/>
      <c r="C4" s="100"/>
      <c r="D4" s="100"/>
      <c r="E4" s="100"/>
      <c r="F4" s="100"/>
      <c r="G4" s="100"/>
      <c r="H4" s="100"/>
      <c r="I4" s="100"/>
    </row>
    <row r="5" spans="1:11" ht="5.25" customHeight="1" x14ac:dyDescent="0.25">
      <c r="A5" s="47"/>
      <c r="B5" s="47"/>
      <c r="C5" s="43"/>
      <c r="D5" s="43"/>
      <c r="E5" s="43"/>
      <c r="F5" s="43"/>
      <c r="G5" s="43"/>
      <c r="H5" s="56"/>
      <c r="I5" s="43"/>
    </row>
    <row r="6" spans="1:11" ht="15" x14ac:dyDescent="0.25">
      <c r="A6" s="99" t="s">
        <v>52</v>
      </c>
      <c r="B6" s="99"/>
      <c r="C6" s="100"/>
      <c r="D6" s="100"/>
      <c r="E6" s="100"/>
      <c r="F6" s="100"/>
      <c r="G6" s="100"/>
      <c r="H6" s="100"/>
      <c r="I6" s="100"/>
    </row>
    <row r="7" spans="1:11" ht="4.5" customHeight="1" x14ac:dyDescent="0.25">
      <c r="A7" s="47"/>
      <c r="B7" s="47"/>
      <c r="C7" s="43"/>
      <c r="D7" s="43"/>
      <c r="E7" s="43"/>
      <c r="F7" s="43"/>
      <c r="G7" s="43"/>
      <c r="H7" s="56"/>
      <c r="I7" s="43"/>
    </row>
    <row r="8" spans="1:11" ht="15" x14ac:dyDescent="0.25">
      <c r="A8" s="99" t="s">
        <v>73</v>
      </c>
      <c r="B8" s="99"/>
      <c r="C8" s="100"/>
      <c r="D8" s="100"/>
      <c r="E8" s="100"/>
      <c r="F8" s="100"/>
      <c r="G8" s="100"/>
      <c r="H8" s="100"/>
      <c r="I8" s="100"/>
    </row>
    <row r="10" spans="1:11" s="10" customFormat="1" ht="33" customHeight="1" x14ac:dyDescent="0.25">
      <c r="A10" s="104" t="s">
        <v>60</v>
      </c>
      <c r="B10" s="104"/>
      <c r="C10" s="61" t="s">
        <v>61</v>
      </c>
      <c r="D10" s="61" t="s">
        <v>70</v>
      </c>
      <c r="E10" s="61" t="s">
        <v>48</v>
      </c>
      <c r="F10" s="61" t="s">
        <v>62</v>
      </c>
      <c r="G10" s="107" t="s">
        <v>53</v>
      </c>
      <c r="H10" s="108"/>
      <c r="I10" s="62" t="s">
        <v>75</v>
      </c>
      <c r="K10" s="60"/>
    </row>
    <row r="11" spans="1:11" s="10" customFormat="1" ht="19.5" customHeight="1" x14ac:dyDescent="0.25">
      <c r="A11" s="103" t="s">
        <v>55</v>
      </c>
      <c r="B11" s="103"/>
      <c r="C11" s="103"/>
      <c r="D11" s="103"/>
      <c r="E11" s="103"/>
      <c r="F11" s="103"/>
      <c r="G11" s="103"/>
      <c r="H11" s="103"/>
      <c r="I11" s="103"/>
    </row>
    <row r="12" spans="1:11" s="14" customFormat="1" ht="44.25" customHeight="1" x14ac:dyDescent="0.25">
      <c r="A12" s="28"/>
      <c r="B12" s="29" t="s">
        <v>24</v>
      </c>
      <c r="C12" s="30"/>
      <c r="D12" s="30" t="s">
        <v>7</v>
      </c>
      <c r="E12" s="31" t="e">
        <f>VLOOKUP(C12,'Data, ei täytetä'!A3:P7,16,FALSE)*VLOOKUP(D12,'Data, ei täytetä'!$O$3:$Q$7,3,FALSE)</f>
        <v>#N/A</v>
      </c>
      <c r="F12" s="101" t="e">
        <f>SUM(E12:E13)</f>
        <v>#N/A</v>
      </c>
      <c r="G12" s="32"/>
      <c r="H12" s="59" t="e">
        <f>VLOOKUP(G12,'Data, ei täytetä'!R3:S7,2,FALSE)</f>
        <v>#N/A</v>
      </c>
      <c r="I12" s="32"/>
    </row>
    <row r="13" spans="1:11" s="14" customFormat="1" ht="44.25" customHeight="1" x14ac:dyDescent="0.25">
      <c r="A13" s="33"/>
      <c r="B13" s="34" t="s">
        <v>20</v>
      </c>
      <c r="C13" s="35"/>
      <c r="D13" s="30" t="s">
        <v>7</v>
      </c>
      <c r="E13" s="31" t="e">
        <f>VLOOKUP(C13,'Data, ei täytetä'!$B$3:$P$7,15,FALSE)*VLOOKUP(D13,'Data, ei täytetä'!$O$3:$Q$7,3,FALSE)</f>
        <v>#N/A</v>
      </c>
      <c r="F13" s="102"/>
      <c r="G13" s="32"/>
      <c r="H13" s="59" t="e">
        <f>VLOOKUP(G13,'Data, ei täytetä'!R3:S7,2,FALSE)</f>
        <v>#N/A</v>
      </c>
      <c r="I13" s="32"/>
    </row>
    <row r="14" spans="1:11" s="10" customFormat="1" ht="19.5" customHeight="1" x14ac:dyDescent="0.25">
      <c r="A14" s="105" t="s">
        <v>56</v>
      </c>
      <c r="B14" s="105"/>
      <c r="C14" s="105"/>
      <c r="D14" s="105"/>
      <c r="E14" s="105"/>
      <c r="F14" s="105"/>
      <c r="G14" s="105"/>
      <c r="H14" s="105"/>
      <c r="I14" s="105"/>
    </row>
    <row r="15" spans="1:11" s="14" customFormat="1" ht="44.25" customHeight="1" x14ac:dyDescent="0.25">
      <c r="A15" s="106" t="s">
        <v>54</v>
      </c>
      <c r="B15" s="29" t="s">
        <v>1</v>
      </c>
      <c r="C15" s="35"/>
      <c r="D15" s="30" t="s">
        <v>7</v>
      </c>
      <c r="E15" s="31" t="e">
        <f>VLOOKUP(C15,'Data, ei täytetä'!$C$3:$P$7,14,FALSE)*VLOOKUP(D15,'Data, ei täytetä'!$O$3:$Q$7,3,FALSE)</f>
        <v>#N/A</v>
      </c>
      <c r="F15" s="101" t="e">
        <f>SUM(E15:E17)</f>
        <v>#N/A</v>
      </c>
      <c r="G15" s="32"/>
      <c r="H15" s="59" t="e">
        <f>VLOOKUP(G15,'Data, ei täytetä'!R3:S7,2,FALSE)</f>
        <v>#N/A</v>
      </c>
      <c r="I15" s="32"/>
    </row>
    <row r="16" spans="1:11" s="14" customFormat="1" ht="44.25" customHeight="1" x14ac:dyDescent="0.25">
      <c r="A16" s="106"/>
      <c r="B16" s="36" t="s">
        <v>4</v>
      </c>
      <c r="C16" s="37"/>
      <c r="D16" s="30" t="s">
        <v>7</v>
      </c>
      <c r="E16" s="38" t="e">
        <f>VLOOKUP(C16,'Data, ei täytetä'!$D$3:$P$7,13,FALSE)*VLOOKUP(D16,'Data, ei täytetä'!$O$3:$Q$7,3,FALSE)</f>
        <v>#N/A</v>
      </c>
      <c r="F16" s="102"/>
      <c r="G16" s="32"/>
      <c r="H16" s="59" t="e">
        <f>VLOOKUP(G16,'Data, ei täytetä'!R3:S7,2,FALSE)</f>
        <v>#N/A</v>
      </c>
      <c r="I16" s="32"/>
    </row>
    <row r="17" spans="1:24" s="14" customFormat="1" ht="54.75" customHeight="1" x14ac:dyDescent="0.25">
      <c r="A17" s="39" t="s">
        <v>81</v>
      </c>
      <c r="B17" s="29" t="s">
        <v>9</v>
      </c>
      <c r="C17" s="30"/>
      <c r="D17" s="30" t="s">
        <v>7</v>
      </c>
      <c r="E17" s="31" t="e">
        <f>VLOOKUP(C17,'Data, ei täytetä'!$E$3:$P$7,12,FALSE)*VLOOKUP(D17,'Data, ei täytetä'!$O$3:$Q$7,3,FALSE)</f>
        <v>#N/A</v>
      </c>
      <c r="F17" s="102"/>
      <c r="G17" s="32"/>
      <c r="H17" s="59" t="e">
        <f>VLOOKUP(G17,'Data, ei täytetä'!R3:S7,2,FALSE)</f>
        <v>#N/A</v>
      </c>
      <c r="I17" s="32"/>
      <c r="J17" s="15"/>
      <c r="K17" s="15"/>
      <c r="L17" s="15"/>
      <c r="M17" s="15"/>
      <c r="N17" s="15"/>
      <c r="O17" s="15"/>
      <c r="P17" s="15"/>
      <c r="Q17" s="15"/>
      <c r="R17" s="15"/>
      <c r="S17" s="15"/>
      <c r="T17" s="15"/>
      <c r="U17" s="15"/>
      <c r="V17" s="15"/>
    </row>
    <row r="18" spans="1:24" s="10" customFormat="1" ht="19.5" customHeight="1" x14ac:dyDescent="0.25">
      <c r="A18" s="103" t="s">
        <v>57</v>
      </c>
      <c r="B18" s="103"/>
      <c r="C18" s="103"/>
      <c r="D18" s="103"/>
      <c r="E18" s="103"/>
      <c r="F18" s="103"/>
      <c r="G18" s="103"/>
      <c r="H18" s="103"/>
      <c r="I18" s="103"/>
      <c r="J18" s="11"/>
      <c r="K18" s="12"/>
      <c r="L18" s="12"/>
      <c r="M18" s="12"/>
      <c r="N18" s="12"/>
      <c r="O18" s="12"/>
      <c r="P18" s="12"/>
      <c r="Q18" s="12"/>
      <c r="R18" s="12"/>
      <c r="S18" s="12"/>
      <c r="T18" s="12"/>
      <c r="U18" s="12"/>
      <c r="V18" s="12"/>
    </row>
    <row r="19" spans="1:24" s="14" customFormat="1" ht="44.25" customHeight="1" x14ac:dyDescent="0.25">
      <c r="A19" s="106" t="s">
        <v>11</v>
      </c>
      <c r="B19" s="29" t="s">
        <v>59</v>
      </c>
      <c r="C19" s="30"/>
      <c r="D19" s="30" t="s">
        <v>8</v>
      </c>
      <c r="E19" s="31" t="e">
        <f>VLOOKUP(C19,'Data, ei täytetä'!$F$3:$P$7,11,FALSE)*VLOOKUP(D19,'Data, ei täytetä'!$O$3:$Q$7,3,FALSE)</f>
        <v>#N/A</v>
      </c>
      <c r="F19" s="101" t="e">
        <f>SUM(E19:E22)</f>
        <v>#N/A</v>
      </c>
      <c r="G19" s="32"/>
      <c r="H19" s="59" t="e">
        <f>VLOOKUP(G19,'Data, ei täytetä'!R3:S7,2,FALSE)</f>
        <v>#N/A</v>
      </c>
      <c r="I19" s="32"/>
      <c r="J19" s="5"/>
      <c r="K19" s="15"/>
      <c r="L19" s="15"/>
      <c r="M19" s="15"/>
      <c r="N19" s="15"/>
      <c r="O19" s="15"/>
      <c r="P19" s="15"/>
      <c r="Q19" s="15"/>
      <c r="R19" s="15"/>
      <c r="S19" s="15"/>
      <c r="T19" s="15"/>
      <c r="U19" s="15"/>
      <c r="V19" s="15"/>
      <c r="X19" s="15"/>
    </row>
    <row r="20" spans="1:24" s="14" customFormat="1" ht="44.25" customHeight="1" x14ac:dyDescent="0.25">
      <c r="A20" s="106"/>
      <c r="B20" s="29" t="s">
        <v>21</v>
      </c>
      <c r="C20" s="30"/>
      <c r="D20" s="30" t="s">
        <v>8</v>
      </c>
      <c r="E20" s="31" t="e">
        <f>VLOOKUP(C20,'Data, ei täytetä'!G3:P7,10,FALSE)*VLOOKUP(D20,'Data, ei täytetä'!$O$3:$Q$7,3,FALSE)</f>
        <v>#N/A</v>
      </c>
      <c r="F20" s="102"/>
      <c r="G20" s="32"/>
      <c r="H20" s="59" t="e">
        <f>VLOOKUP(G20,'Data, ei täytetä'!R3:S7,2,FALSE)</f>
        <v>#N/A</v>
      </c>
      <c r="I20" s="32"/>
      <c r="J20" s="15"/>
      <c r="K20" s="15"/>
      <c r="L20" s="15"/>
      <c r="M20" s="15"/>
      <c r="N20" s="15"/>
      <c r="O20" s="15"/>
      <c r="P20" s="15"/>
      <c r="Q20" s="15"/>
      <c r="R20" s="15"/>
      <c r="S20" s="15"/>
      <c r="T20" s="15"/>
      <c r="U20" s="15"/>
      <c r="V20" s="15"/>
    </row>
    <row r="21" spans="1:24" s="14" customFormat="1" ht="44.25" customHeight="1" x14ac:dyDescent="0.25">
      <c r="A21" s="106"/>
      <c r="B21" s="29" t="s">
        <v>13</v>
      </c>
      <c r="C21" s="30"/>
      <c r="D21" s="30" t="s">
        <v>8</v>
      </c>
      <c r="E21" s="31" t="e">
        <f>VLOOKUP(C21,'Data, ei täytetä'!$H$3:$P$7,9,FALSE)*VLOOKUP(D21,'Data, ei täytetä'!$O$3:$Q$7,3,FALSE)</f>
        <v>#N/A</v>
      </c>
      <c r="F21" s="102"/>
      <c r="G21" s="32"/>
      <c r="H21" s="59" t="e">
        <f>VLOOKUP(G21,'Data, ei täytetä'!R3:S7,2,FALSE)</f>
        <v>#N/A</v>
      </c>
      <c r="I21" s="32"/>
      <c r="J21" s="15"/>
      <c r="K21" s="15"/>
      <c r="L21" s="15"/>
      <c r="M21" s="15"/>
      <c r="N21" s="5"/>
      <c r="O21" s="15"/>
      <c r="P21" s="15"/>
      <c r="Q21" s="15"/>
      <c r="R21" s="15"/>
      <c r="S21" s="15"/>
      <c r="T21" s="15"/>
      <c r="U21" s="15"/>
      <c r="V21" s="15"/>
    </row>
    <row r="22" spans="1:24" s="14" customFormat="1" ht="44.25" customHeight="1" x14ac:dyDescent="0.25">
      <c r="A22" s="106"/>
      <c r="B22" s="29" t="s">
        <v>15</v>
      </c>
      <c r="C22" s="30"/>
      <c r="D22" s="30" t="s">
        <v>8</v>
      </c>
      <c r="E22" s="31" t="e">
        <f>VLOOKUP(C22,'Data, ei täytetä'!I3:P7,8,FALSE)*VLOOKUP(D22,'Data, ei täytetä'!$O$3:$Q$7,3,FALSE)</f>
        <v>#N/A</v>
      </c>
      <c r="F22" s="102"/>
      <c r="G22" s="32"/>
      <c r="H22" s="59" t="e">
        <f>VLOOKUP(G22,'Data, ei täytetä'!R3:S7,2,FALSE)</f>
        <v>#N/A</v>
      </c>
      <c r="I22" s="32"/>
      <c r="J22" s="15"/>
      <c r="K22" s="15"/>
      <c r="L22" s="15"/>
      <c r="M22" s="15"/>
      <c r="N22" s="6"/>
      <c r="O22" s="15"/>
      <c r="P22" s="15"/>
      <c r="Q22" s="15"/>
      <c r="R22" s="15"/>
      <c r="S22" s="15"/>
      <c r="T22" s="15"/>
      <c r="U22" s="15"/>
      <c r="V22" s="15"/>
    </row>
    <row r="23" spans="1:24" s="14" customFormat="1" ht="49.5" customHeight="1" x14ac:dyDescent="0.25">
      <c r="A23" s="106" t="s">
        <v>31</v>
      </c>
      <c r="B23" s="29" t="s">
        <v>76</v>
      </c>
      <c r="C23" s="30"/>
      <c r="D23" s="30" t="s">
        <v>8</v>
      </c>
      <c r="E23" s="31" t="e">
        <f>VLOOKUP(C23,'Data, ei täytetä'!J3:P7,7,FALSE)*VLOOKUP(D23,'Data, ei täytetä'!$O$3:$Q$7,3,FALSE)</f>
        <v>#N/A</v>
      </c>
      <c r="F23" s="101" t="e">
        <f>SUM(E23:E27)</f>
        <v>#N/A</v>
      </c>
      <c r="G23" s="32"/>
      <c r="H23" s="59" t="e">
        <f>VLOOKUP(G23,'Data, ei täytetä'!R3:S7,2,FALSE)</f>
        <v>#N/A</v>
      </c>
      <c r="I23" s="32"/>
      <c r="J23" s="15"/>
      <c r="K23" s="15"/>
      <c r="L23" s="15"/>
      <c r="M23" s="15"/>
      <c r="N23" s="15"/>
      <c r="O23" s="15"/>
      <c r="P23" s="15"/>
    </row>
    <row r="24" spans="1:24" s="14" customFormat="1" ht="54.75" customHeight="1" x14ac:dyDescent="0.25">
      <c r="A24" s="106"/>
      <c r="B24" s="29" t="s">
        <v>33</v>
      </c>
      <c r="C24" s="30"/>
      <c r="D24" s="30" t="s">
        <v>8</v>
      </c>
      <c r="E24" s="31" t="e">
        <f>VLOOKUP(C24,'Data, ei täytetä'!K3:P7,6,FALSE)*VLOOKUP(D24,'Data, ei täytetä'!$O$3:$Q$7,3,FALSE)</f>
        <v>#N/A</v>
      </c>
      <c r="F24" s="102"/>
      <c r="G24" s="32"/>
      <c r="H24" s="59" t="e">
        <f>VLOOKUP(G24,'Data, ei täytetä'!R3:S7,2,FALSE)</f>
        <v>#N/A</v>
      </c>
      <c r="I24" s="40"/>
      <c r="J24" s="15"/>
      <c r="K24" s="15"/>
      <c r="L24" s="15"/>
      <c r="M24" s="15"/>
      <c r="N24" s="15"/>
      <c r="O24" s="15"/>
      <c r="P24" s="15"/>
    </row>
    <row r="25" spans="1:24" s="14" customFormat="1" ht="44.25" customHeight="1" x14ac:dyDescent="0.25">
      <c r="A25" s="106"/>
      <c r="B25" s="29" t="s">
        <v>26</v>
      </c>
      <c r="C25" s="37"/>
      <c r="D25" s="30" t="s">
        <v>8</v>
      </c>
      <c r="E25" s="31" t="e">
        <f>VLOOKUP(C25,'Data, ei täytetä'!$L$3:$P$7,5,FALSE)*VLOOKUP(D25,'Data, ei täytetä'!$O$3:$Q$7,3,FALSE)</f>
        <v>#N/A</v>
      </c>
      <c r="F25" s="102"/>
      <c r="G25" s="32"/>
      <c r="H25" s="59" t="e">
        <f>VLOOKUP(G25,'Data, ei täytetä'!R3:S7,2,FALSE)</f>
        <v>#N/A</v>
      </c>
      <c r="I25" s="32"/>
      <c r="J25" s="15"/>
      <c r="K25" s="15"/>
      <c r="L25" s="15"/>
      <c r="M25" s="15"/>
      <c r="N25" s="15"/>
      <c r="O25" s="15"/>
      <c r="P25" s="15"/>
    </row>
    <row r="26" spans="1:24" s="14" customFormat="1" ht="44.25" customHeight="1" x14ac:dyDescent="0.25">
      <c r="A26" s="106"/>
      <c r="B26" s="29" t="s">
        <v>63</v>
      </c>
      <c r="C26" s="37"/>
      <c r="D26" s="30" t="s">
        <v>7</v>
      </c>
      <c r="E26" s="31" t="e">
        <f>VLOOKUP(C26,'Data, ei täytetä'!M3:P7,4,FALSE)*VLOOKUP(D26,'Data, ei täytetä'!$O$3:$Q$7,3,FALSE)</f>
        <v>#N/A</v>
      </c>
      <c r="F26" s="102"/>
      <c r="G26" s="32"/>
      <c r="H26" s="59" t="e">
        <f>VLOOKUP(G26,'Data, ei täytetä'!R3:S7,2,FALSE)</f>
        <v>#N/A</v>
      </c>
      <c r="I26" s="32"/>
      <c r="J26" s="15"/>
      <c r="K26" s="15"/>
      <c r="L26" s="15"/>
      <c r="M26" s="15"/>
      <c r="N26" s="15"/>
      <c r="O26" s="15"/>
      <c r="P26" s="15"/>
    </row>
    <row r="27" spans="1:24" s="14" customFormat="1" ht="45.75" customHeight="1" x14ac:dyDescent="0.25">
      <c r="A27" s="106"/>
      <c r="B27" s="29" t="s">
        <v>16</v>
      </c>
      <c r="C27" s="30"/>
      <c r="D27" s="30" t="s">
        <v>8</v>
      </c>
      <c r="E27" s="31" t="e">
        <f>VLOOKUP(C27,'Data, ei täytetä'!N3:P7,3,FALSE)*VLOOKUP(D27,'Data, ei täytetä'!$O$3:$Q$7,3,FALSE)</f>
        <v>#N/A</v>
      </c>
      <c r="F27" s="102"/>
      <c r="G27" s="32"/>
      <c r="H27" s="59" t="e">
        <f>VLOOKUP(G27,'Data, ei täytetä'!R3:S7,2,FALSE)</f>
        <v>#N/A</v>
      </c>
      <c r="I27" s="32"/>
      <c r="J27" s="15"/>
      <c r="K27" s="15"/>
      <c r="L27" s="15"/>
      <c r="M27" s="15"/>
      <c r="N27" s="15"/>
      <c r="O27" s="16"/>
      <c r="P27" s="15"/>
    </row>
    <row r="28" spans="1:24" s="10" customFormat="1" ht="20.25" customHeight="1" x14ac:dyDescent="0.25">
      <c r="A28" s="103" t="s">
        <v>58</v>
      </c>
      <c r="B28" s="103"/>
      <c r="C28" s="103"/>
      <c r="D28" s="103"/>
      <c r="E28" s="103"/>
      <c r="F28" s="103"/>
      <c r="G28" s="103"/>
      <c r="H28" s="103"/>
      <c r="I28" s="103"/>
      <c r="J28" s="11"/>
      <c r="K28" s="12"/>
      <c r="L28" s="12"/>
      <c r="M28" s="12"/>
      <c r="N28" s="12"/>
      <c r="O28" s="12"/>
      <c r="P28" s="12"/>
      <c r="Q28" s="12"/>
      <c r="R28" s="12"/>
      <c r="S28" s="12"/>
      <c r="T28" s="12"/>
      <c r="U28" s="12"/>
      <c r="V28" s="12"/>
    </row>
    <row r="29" spans="1:24" s="12" customFormat="1" ht="20.25" customHeight="1" x14ac:dyDescent="0.25">
      <c r="A29" s="90" t="s">
        <v>55</v>
      </c>
      <c r="B29" s="91"/>
      <c r="C29" s="91"/>
      <c r="D29" s="92"/>
      <c r="E29" s="45"/>
      <c r="F29" s="46" t="e">
        <f>F12</f>
        <v>#N/A</v>
      </c>
      <c r="H29" s="57"/>
    </row>
    <row r="30" spans="1:24" s="12" customFormat="1" ht="20.25" customHeight="1" x14ac:dyDescent="0.25">
      <c r="A30" s="93" t="s">
        <v>56</v>
      </c>
      <c r="B30" s="94"/>
      <c r="C30" s="94"/>
      <c r="D30" s="95"/>
      <c r="E30" s="44"/>
      <c r="F30" s="31" t="e">
        <f>F15</f>
        <v>#N/A</v>
      </c>
      <c r="G30" s="4"/>
      <c r="H30" s="58"/>
      <c r="I30" s="4"/>
    </row>
    <row r="31" spans="1:24" s="12" customFormat="1" ht="23.25" customHeight="1" thickBot="1" x14ac:dyDescent="0.3">
      <c r="A31" s="96" t="s">
        <v>57</v>
      </c>
      <c r="B31" s="97"/>
      <c r="C31" s="97"/>
      <c r="D31" s="98"/>
      <c r="E31" s="48"/>
      <c r="F31" s="49" t="e">
        <f>SUM(F19:F27)</f>
        <v>#N/A</v>
      </c>
      <c r="H31" s="57"/>
    </row>
    <row r="32" spans="1:24" ht="40.5" customHeight="1" thickBot="1" x14ac:dyDescent="0.3">
      <c r="A32" s="86" t="s">
        <v>92</v>
      </c>
      <c r="B32" s="87"/>
      <c r="C32" s="87"/>
      <c r="D32" s="88"/>
      <c r="E32" s="50"/>
      <c r="F32" s="51" t="e">
        <f>SUM(F29:F31)</f>
        <v>#N/A</v>
      </c>
      <c r="J32" s="8"/>
      <c r="K32" s="8"/>
      <c r="L32" s="8"/>
      <c r="M32" s="8"/>
      <c r="N32" s="8"/>
      <c r="O32" s="8"/>
      <c r="P32" s="8"/>
    </row>
    <row r="33" spans="10:16" x14ac:dyDescent="0.25">
      <c r="J33" s="8"/>
      <c r="K33" s="8"/>
      <c r="L33" s="8"/>
      <c r="M33" s="8"/>
      <c r="N33" s="8"/>
      <c r="O33" s="8"/>
      <c r="P33" s="8"/>
    </row>
  </sheetData>
  <mergeCells count="24">
    <mergeCell ref="A28:I28"/>
    <mergeCell ref="A10:B10"/>
    <mergeCell ref="A14:I14"/>
    <mergeCell ref="A18:I18"/>
    <mergeCell ref="A15:A16"/>
    <mergeCell ref="A19:A22"/>
    <mergeCell ref="A23:A27"/>
    <mergeCell ref="G10:H10"/>
    <mergeCell ref="A32:D32"/>
    <mergeCell ref="A2:I2"/>
    <mergeCell ref="A29:D29"/>
    <mergeCell ref="A30:D30"/>
    <mergeCell ref="A31:D31"/>
    <mergeCell ref="A4:B4"/>
    <mergeCell ref="A6:B6"/>
    <mergeCell ref="A8:B8"/>
    <mergeCell ref="C4:I4"/>
    <mergeCell ref="C6:I6"/>
    <mergeCell ref="C8:I8"/>
    <mergeCell ref="F12:F13"/>
    <mergeCell ref="F15:F17"/>
    <mergeCell ref="F19:F22"/>
    <mergeCell ref="F23:F27"/>
    <mergeCell ref="A11:I11"/>
  </mergeCells>
  <conditionalFormatting sqref="F32">
    <cfRule type="cellIs" dxfId="137" priority="7" operator="equal">
      <formula>0</formula>
    </cfRule>
    <cfRule type="cellIs" dxfId="136" priority="43" operator="greaterThan">
      <formula>136</formula>
    </cfRule>
    <cfRule type="cellIs" dxfId="135" priority="44" operator="lessThan">
      <formula>69</formula>
    </cfRule>
    <cfRule type="cellIs" dxfId="134" priority="66" operator="between">
      <formula>69</formula>
      <formula>136</formula>
    </cfRule>
  </conditionalFormatting>
  <conditionalFormatting sqref="F15:F17">
    <cfRule type="cellIs" dxfId="133" priority="13" operator="equal">
      <formula>0</formula>
    </cfRule>
    <cfRule type="cellIs" dxfId="132" priority="58" operator="greaterThan">
      <formula>36</formula>
    </cfRule>
    <cfRule type="cellIs" dxfId="131" priority="59" operator="between">
      <formula>19</formula>
      <formula>36</formula>
    </cfRule>
    <cfRule type="cellIs" dxfId="130" priority="64" operator="lessThan">
      <formula>19</formula>
    </cfRule>
  </conditionalFormatting>
  <conditionalFormatting sqref="F19:F22">
    <cfRule type="cellIs" dxfId="129" priority="12" operator="equal">
      <formula>0</formula>
    </cfRule>
    <cfRule type="cellIs" dxfId="128" priority="56" operator="greaterThan">
      <formula>32</formula>
    </cfRule>
    <cfRule type="cellIs" dxfId="127" priority="57" operator="between">
      <formula>17</formula>
      <formula>32</formula>
    </cfRule>
    <cfRule type="cellIs" dxfId="126" priority="63" operator="lessThan">
      <formula>17</formula>
    </cfRule>
  </conditionalFormatting>
  <conditionalFormatting sqref="F23:F27">
    <cfRule type="cellIs" dxfId="125" priority="11" operator="equal">
      <formula>0</formula>
    </cfRule>
    <cfRule type="cellIs" dxfId="124" priority="54" operator="greaterThan">
      <formula>45</formula>
    </cfRule>
    <cfRule type="cellIs" dxfId="123" priority="55" operator="between">
      <formula>23</formula>
      <formula>45</formula>
    </cfRule>
    <cfRule type="cellIs" dxfId="122" priority="62" operator="lessThan">
      <formula>23</formula>
    </cfRule>
  </conditionalFormatting>
  <conditionalFormatting sqref="F29">
    <cfRule type="cellIs" dxfId="121" priority="10" operator="equal">
      <formula>0</formula>
    </cfRule>
    <cfRule type="cellIs" dxfId="120" priority="51" operator="greaterThan">
      <formula>24</formula>
    </cfRule>
    <cfRule type="cellIs" dxfId="119" priority="52" operator="between">
      <formula>13</formula>
      <formula>24</formula>
    </cfRule>
    <cfRule type="cellIs" dxfId="118" priority="53" operator="lessThan">
      <formula>13</formula>
    </cfRule>
  </conditionalFormatting>
  <conditionalFormatting sqref="F31">
    <cfRule type="cellIs" dxfId="117" priority="9" operator="equal">
      <formula>0</formula>
    </cfRule>
    <cfRule type="cellIs" dxfId="116" priority="45" operator="greaterThan">
      <formula>76</formula>
    </cfRule>
    <cfRule type="cellIs" dxfId="115" priority="46" operator="between">
      <formula>39</formula>
      <formula>76</formula>
    </cfRule>
    <cfRule type="cellIs" dxfId="114" priority="47" operator="lessThan">
      <formula>39</formula>
    </cfRule>
  </conditionalFormatting>
  <conditionalFormatting sqref="H12 H15:H17">
    <cfRule type="cellIs" dxfId="113" priority="39" operator="equal">
      <formula>3</formula>
    </cfRule>
    <cfRule type="cellIs" dxfId="112" priority="40" operator="equal">
      <formula>2</formula>
    </cfRule>
    <cfRule type="cellIs" dxfId="111" priority="41" operator="equal">
      <formula>1</formula>
    </cfRule>
    <cfRule type="cellIs" dxfId="110" priority="42" operator="equal">
      <formula>0</formula>
    </cfRule>
  </conditionalFormatting>
  <conditionalFormatting sqref="H13">
    <cfRule type="cellIs" dxfId="109" priority="35" operator="equal">
      <formula>3</formula>
    </cfRule>
    <cfRule type="cellIs" dxfId="108" priority="36" operator="equal">
      <formula>2</formula>
    </cfRule>
    <cfRule type="cellIs" dxfId="107" priority="37" operator="equal">
      <formula>1</formula>
    </cfRule>
    <cfRule type="cellIs" dxfId="106" priority="38" operator="equal">
      <formula>0</formula>
    </cfRule>
  </conditionalFormatting>
  <conditionalFormatting sqref="H20:H27">
    <cfRule type="cellIs" dxfId="105" priority="15" operator="equal">
      <formula>3</formula>
    </cfRule>
    <cfRule type="cellIs" dxfId="104" priority="16" operator="equal">
      <formula>2</formula>
    </cfRule>
  </conditionalFormatting>
  <conditionalFormatting sqref="H19:H27">
    <cfRule type="cellIs" dxfId="103" priority="17" operator="equal">
      <formula>1</formula>
    </cfRule>
    <cfRule type="cellIs" dxfId="102" priority="18" operator="equal">
      <formula>0</formula>
    </cfRule>
  </conditionalFormatting>
  <conditionalFormatting sqref="F12">
    <cfRule type="cellIs" dxfId="101" priority="60" operator="greaterThan">
      <formula>24</formula>
    </cfRule>
    <cfRule type="cellIs" dxfId="100" priority="61" operator="between">
      <formula>13</formula>
      <formula>24</formula>
    </cfRule>
    <cfRule type="cellIs" dxfId="99" priority="65" operator="lessThan">
      <formula>13</formula>
    </cfRule>
  </conditionalFormatting>
  <conditionalFormatting sqref="F12:F13">
    <cfRule type="cellIs" dxfId="98" priority="8" operator="equal">
      <formula>0</formula>
    </cfRule>
  </conditionalFormatting>
  <conditionalFormatting sqref="F30">
    <cfRule type="cellIs" dxfId="97" priority="3" operator="equal">
      <formula>0</formula>
    </cfRule>
    <cfRule type="cellIs" dxfId="96" priority="4" operator="greaterThan">
      <formula>36</formula>
    </cfRule>
    <cfRule type="cellIs" dxfId="95" priority="5" operator="between">
      <formula>19</formula>
      <formula>36</formula>
    </cfRule>
    <cfRule type="cellIs" dxfId="94" priority="6" operator="lessThan">
      <formula>19</formula>
    </cfRule>
  </conditionalFormatting>
  <conditionalFormatting sqref="H19">
    <cfRule type="cellIs" dxfId="93" priority="1" operator="equal">
      <formula>3</formula>
    </cfRule>
    <cfRule type="cellIs" dxfId="92" priority="2" operator="equal">
      <formula>2</formula>
    </cfRule>
  </conditionalFormatting>
  <pageMargins left="0.7" right="0.7" top="0.75" bottom="0.75" header="0.3" footer="0.3"/>
  <pageSetup paperSize="9" scale="49" fitToWidth="0" orientation="landscape" horizontalDpi="300" verticalDpi="0" r:id="rId1"/>
  <extLst>
    <ext xmlns:x14="http://schemas.microsoft.com/office/spreadsheetml/2009/9/main" uri="{CCE6A557-97BC-4b89-ADB6-D9C93CAAB3DF}">
      <x14:dataValidations xmlns:xm="http://schemas.microsoft.com/office/excel/2006/main" count="16">
        <x14:dataValidation type="list" allowBlank="1" showInputMessage="1" showErrorMessage="1" xr:uid="{2703DA54-4E98-4F57-9DB9-DEDE913AAB02}">
          <x14:formula1>
            <xm:f>'Data, ei täytetä'!$A$3:$A$7</xm:f>
          </x14:formula1>
          <xm:sqref>C12</xm:sqref>
        </x14:dataValidation>
        <x14:dataValidation type="list" allowBlank="1" showInputMessage="1" showErrorMessage="1" xr:uid="{70D05508-962C-48F7-8496-67586C6DB4E9}">
          <x14:formula1>
            <xm:f>'Data, ei täytetä'!$B$3:$B$7</xm:f>
          </x14:formula1>
          <xm:sqref>C13</xm:sqref>
        </x14:dataValidation>
        <x14:dataValidation type="list" allowBlank="1" showInputMessage="1" showErrorMessage="1" xr:uid="{3453B727-320B-440A-A581-833DC5AD7F58}">
          <x14:formula1>
            <xm:f>'Data, ei täytetä'!$C$3:$C$7</xm:f>
          </x14:formula1>
          <xm:sqref>C15</xm:sqref>
        </x14:dataValidation>
        <x14:dataValidation type="list" allowBlank="1" showInputMessage="1" showErrorMessage="1" xr:uid="{32055146-AE3B-480B-9262-588271851643}">
          <x14:formula1>
            <xm:f>'Data, ei täytetä'!$D$3:$D$7</xm:f>
          </x14:formula1>
          <xm:sqref>C16</xm:sqref>
        </x14:dataValidation>
        <x14:dataValidation type="list" allowBlank="1" showInputMessage="1" showErrorMessage="1" xr:uid="{A3702A29-73E6-4486-B062-56845C39D8D4}">
          <x14:formula1>
            <xm:f>'Data, ei täytetä'!$E$3:$E$7</xm:f>
          </x14:formula1>
          <xm:sqref>C17</xm:sqref>
        </x14:dataValidation>
        <x14:dataValidation type="list" allowBlank="1" showInputMessage="1" showErrorMessage="1" xr:uid="{5ECA73A3-F1D9-443F-BCA8-7B30C6E8F617}">
          <x14:formula1>
            <xm:f>'Data, ei täytetä'!$F$3:$F$7</xm:f>
          </x14:formula1>
          <xm:sqref>C19</xm:sqref>
        </x14:dataValidation>
        <x14:dataValidation type="list" allowBlank="1" showInputMessage="1" showErrorMessage="1" xr:uid="{92309574-8A0A-4E40-9F50-D77504C97577}">
          <x14:formula1>
            <xm:f>'Data, ei täytetä'!$G$3:$G$7</xm:f>
          </x14:formula1>
          <xm:sqref>C20</xm:sqref>
        </x14:dataValidation>
        <x14:dataValidation type="list" allowBlank="1" showInputMessage="1" showErrorMessage="1" xr:uid="{64E3135D-93E1-4AF5-9115-81187EB1BF2F}">
          <x14:formula1>
            <xm:f>'Data, ei täytetä'!$H$3:$H$7</xm:f>
          </x14:formula1>
          <xm:sqref>C21</xm:sqref>
        </x14:dataValidation>
        <x14:dataValidation type="list" allowBlank="1" showInputMessage="1" showErrorMessage="1" xr:uid="{39821BB6-78CC-468B-9BF7-B0AD6102D957}">
          <x14:formula1>
            <xm:f>'Data, ei täytetä'!$I$3:$I$7</xm:f>
          </x14:formula1>
          <xm:sqref>C22</xm:sqref>
        </x14:dataValidation>
        <x14:dataValidation type="list" allowBlank="1" showInputMessage="1" showErrorMessage="1" xr:uid="{E7AC4873-EFDA-4BAA-A821-C470E2C0FBAA}">
          <x14:formula1>
            <xm:f>'Data, ei täytetä'!$K$3:$K$7</xm:f>
          </x14:formula1>
          <xm:sqref>C24</xm:sqref>
        </x14:dataValidation>
        <x14:dataValidation type="list" allowBlank="1" showInputMessage="1" showErrorMessage="1" xr:uid="{C7A9E356-271D-400D-BD0B-E16A47176F42}">
          <x14:formula1>
            <xm:f>'Data, ei täytetä'!$L$3:$L$7</xm:f>
          </x14:formula1>
          <xm:sqref>C25</xm:sqref>
        </x14:dataValidation>
        <x14:dataValidation type="list" allowBlank="1" showInputMessage="1" showErrorMessage="1" xr:uid="{F3AF957A-19FA-43BB-A89B-AF8CE575AE23}">
          <x14:formula1>
            <xm:f>'Data, ei täytetä'!$M$3:$M$7</xm:f>
          </x14:formula1>
          <xm:sqref>C26</xm:sqref>
        </x14:dataValidation>
        <x14:dataValidation type="list" allowBlank="1" showInputMessage="1" showErrorMessage="1" xr:uid="{BF2E3E40-CCC6-46F4-ACB6-80F75C4CD83B}">
          <x14:formula1>
            <xm:f>'Data, ei täytetä'!$N$3:$N$7</xm:f>
          </x14:formula1>
          <xm:sqref>C27</xm:sqref>
        </x14:dataValidation>
        <x14:dataValidation type="list" allowBlank="1" showInputMessage="1" showErrorMessage="1" xr:uid="{34FA5639-EA20-46EF-A4C9-DE77E4FD9788}">
          <x14:formula1>
            <xm:f>'Data, ei täytetä'!$O$3:$O$7</xm:f>
          </x14:formula1>
          <xm:sqref>D12:D13 D15:D17 D19:D27</xm:sqref>
        </x14:dataValidation>
        <x14:dataValidation type="list" allowBlank="1" showInputMessage="1" showErrorMessage="1" xr:uid="{C5591447-D0C5-4135-B5ED-DA86113FC987}">
          <x14:formula1>
            <xm:f>'Data, ei täytetä'!$J$3:$J$7</xm:f>
          </x14:formula1>
          <xm:sqref>C23</xm:sqref>
        </x14:dataValidation>
        <x14:dataValidation type="list" allowBlank="1" showInputMessage="1" showErrorMessage="1" xr:uid="{8471B463-EEBE-4A28-994C-C7E5DCFB26C6}">
          <x14:formula1>
            <xm:f>'Data, ei täytetä'!$R$3:$R$7</xm:f>
          </x14:formula1>
          <xm:sqref>G12:G13 G15:G17 G19:G27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CBAB1-C016-4BEB-8E18-A250D321FFBA}">
  <sheetPr>
    <tabColor theme="4"/>
    <pageSetUpPr fitToPage="1"/>
  </sheetPr>
  <dimension ref="A1:X33"/>
  <sheetViews>
    <sheetView topLeftCell="A18" zoomScale="80" zoomScaleNormal="80" workbookViewId="0">
      <selection activeCell="A32" sqref="A32:D32"/>
    </sheetView>
  </sheetViews>
  <sheetFormatPr defaultColWidth="18.5703125" defaultRowHeight="12.75" x14ac:dyDescent="0.25"/>
  <cols>
    <col min="1" max="1" width="9.85546875" style="13" customWidth="1"/>
    <col min="2" max="2" width="47.28515625" style="13" customWidth="1"/>
    <col min="3" max="3" width="35.28515625" style="13" customWidth="1"/>
    <col min="4" max="4" width="13" style="13" hidden="1" customWidth="1"/>
    <col min="5" max="5" width="10.85546875" style="9" hidden="1" customWidth="1"/>
    <col min="6" max="6" width="13.28515625" style="7" customWidth="1"/>
    <col min="7" max="7" width="28.140625" style="17" customWidth="1"/>
    <col min="8" max="8" width="8.140625" style="55" customWidth="1"/>
    <col min="9" max="9" width="59.28515625" style="17" customWidth="1"/>
    <col min="10" max="16384" width="18.5703125" style="13"/>
  </cols>
  <sheetData>
    <row r="1" spans="1:11" ht="22.5" customHeight="1" x14ac:dyDescent="0.25"/>
    <row r="2" spans="1:11" ht="26.25" customHeight="1" x14ac:dyDescent="0.3">
      <c r="A2" s="89" t="s">
        <v>84</v>
      </c>
      <c r="B2" s="89"/>
      <c r="C2" s="89"/>
      <c r="D2" s="89"/>
      <c r="E2" s="89"/>
      <c r="F2" s="89"/>
      <c r="G2" s="89"/>
      <c r="H2" s="89"/>
      <c r="I2" s="89"/>
    </row>
    <row r="3" spans="1:11" ht="18" customHeight="1" x14ac:dyDescent="0.25"/>
    <row r="4" spans="1:11" ht="18" customHeight="1" x14ac:dyDescent="0.25">
      <c r="A4" s="99" t="s">
        <v>51</v>
      </c>
      <c r="B4" s="99"/>
      <c r="C4" s="100"/>
      <c r="D4" s="100"/>
      <c r="E4" s="100"/>
      <c r="F4" s="100"/>
      <c r="G4" s="100"/>
      <c r="H4" s="100"/>
      <c r="I4" s="100"/>
    </row>
    <row r="5" spans="1:11" ht="5.25" customHeight="1" x14ac:dyDescent="0.25">
      <c r="A5" s="47"/>
      <c r="B5" s="47"/>
      <c r="C5" s="43"/>
      <c r="D5" s="43"/>
      <c r="E5" s="43"/>
      <c r="F5" s="43"/>
      <c r="G5" s="43"/>
      <c r="H5" s="56"/>
      <c r="I5" s="43"/>
    </row>
    <row r="6" spans="1:11" ht="15" x14ac:dyDescent="0.25">
      <c r="A6" s="99" t="s">
        <v>52</v>
      </c>
      <c r="B6" s="99"/>
      <c r="C6" s="100"/>
      <c r="D6" s="100"/>
      <c r="E6" s="100"/>
      <c r="F6" s="100"/>
      <c r="G6" s="100"/>
      <c r="H6" s="100"/>
      <c r="I6" s="100"/>
    </row>
    <row r="7" spans="1:11" ht="4.5" customHeight="1" x14ac:dyDescent="0.25">
      <c r="A7" s="47"/>
      <c r="B7" s="47"/>
      <c r="C7" s="43"/>
      <c r="D7" s="43"/>
      <c r="E7" s="43"/>
      <c r="F7" s="43"/>
      <c r="G7" s="43"/>
      <c r="H7" s="56"/>
      <c r="I7" s="43"/>
    </row>
    <row r="8" spans="1:11" ht="15" x14ac:dyDescent="0.25">
      <c r="A8" s="99" t="s">
        <v>73</v>
      </c>
      <c r="B8" s="99"/>
      <c r="C8" s="100"/>
      <c r="D8" s="100"/>
      <c r="E8" s="100"/>
      <c r="F8" s="100"/>
      <c r="G8" s="100"/>
      <c r="H8" s="100"/>
      <c r="I8" s="100"/>
    </row>
    <row r="10" spans="1:11" s="10" customFormat="1" ht="33" customHeight="1" x14ac:dyDescent="0.25">
      <c r="A10" s="104" t="s">
        <v>60</v>
      </c>
      <c r="B10" s="104"/>
      <c r="C10" s="74" t="s">
        <v>61</v>
      </c>
      <c r="D10" s="74" t="s">
        <v>70</v>
      </c>
      <c r="E10" s="74" t="s">
        <v>48</v>
      </c>
      <c r="F10" s="74" t="s">
        <v>62</v>
      </c>
      <c r="G10" s="107" t="s">
        <v>53</v>
      </c>
      <c r="H10" s="108"/>
      <c r="I10" s="62" t="s">
        <v>75</v>
      </c>
      <c r="K10" s="60"/>
    </row>
    <row r="11" spans="1:11" s="10" customFormat="1" ht="19.5" customHeight="1" x14ac:dyDescent="0.25">
      <c r="A11" s="103" t="s">
        <v>55</v>
      </c>
      <c r="B11" s="103"/>
      <c r="C11" s="103"/>
      <c r="D11" s="103"/>
      <c r="E11" s="103"/>
      <c r="F11" s="103"/>
      <c r="G11" s="103"/>
      <c r="H11" s="103"/>
      <c r="I11" s="103"/>
    </row>
    <row r="12" spans="1:11" s="14" customFormat="1" ht="44.25" customHeight="1" x14ac:dyDescent="0.25">
      <c r="A12" s="28"/>
      <c r="B12" s="29" t="s">
        <v>24</v>
      </c>
      <c r="C12" s="30"/>
      <c r="D12" s="30" t="s">
        <v>7</v>
      </c>
      <c r="E12" s="31" t="e">
        <f>VLOOKUP(C12,'Data, ei täytetä'!A3:P7,16,FALSE)*VLOOKUP(D12,'Data, ei täytetä'!$O$3:$Q$7,3,FALSE)</f>
        <v>#N/A</v>
      </c>
      <c r="F12" s="101" t="e">
        <f>SUM(E12:E13)</f>
        <v>#N/A</v>
      </c>
      <c r="G12" s="32"/>
      <c r="H12" s="59" t="e">
        <f>VLOOKUP(G12,'Data, ei täytetä'!R3:S7,2,FALSE)</f>
        <v>#N/A</v>
      </c>
      <c r="I12" s="32"/>
    </row>
    <row r="13" spans="1:11" s="14" customFormat="1" ht="44.25" customHeight="1" x14ac:dyDescent="0.25">
      <c r="A13" s="33"/>
      <c r="B13" s="34" t="s">
        <v>20</v>
      </c>
      <c r="C13" s="35"/>
      <c r="D13" s="30" t="s">
        <v>7</v>
      </c>
      <c r="E13" s="31" t="e">
        <f>VLOOKUP(C13,'Data, ei täytetä'!$B$3:$P$7,15,FALSE)*VLOOKUP(D13,'Data, ei täytetä'!$O$3:$Q$7,3,FALSE)</f>
        <v>#N/A</v>
      </c>
      <c r="F13" s="102"/>
      <c r="G13" s="32"/>
      <c r="H13" s="59" t="e">
        <f>VLOOKUP(G13,'Data, ei täytetä'!R3:S7,2,FALSE)</f>
        <v>#N/A</v>
      </c>
      <c r="I13" s="32"/>
    </row>
    <row r="14" spans="1:11" s="10" customFormat="1" ht="19.5" customHeight="1" x14ac:dyDescent="0.25">
      <c r="A14" s="105" t="s">
        <v>56</v>
      </c>
      <c r="B14" s="105"/>
      <c r="C14" s="105"/>
      <c r="D14" s="105"/>
      <c r="E14" s="105"/>
      <c r="F14" s="105"/>
      <c r="G14" s="105"/>
      <c r="H14" s="105"/>
      <c r="I14" s="105"/>
    </row>
    <row r="15" spans="1:11" s="14" customFormat="1" ht="44.25" customHeight="1" x14ac:dyDescent="0.25">
      <c r="A15" s="106" t="s">
        <v>54</v>
      </c>
      <c r="B15" s="29" t="s">
        <v>1</v>
      </c>
      <c r="C15" s="35"/>
      <c r="D15" s="30" t="s">
        <v>7</v>
      </c>
      <c r="E15" s="31" t="e">
        <f>VLOOKUP(C15,'Data, ei täytetä'!$C$3:$P$7,14,FALSE)*VLOOKUP(D15,'Data, ei täytetä'!$O$3:$Q$7,3,FALSE)</f>
        <v>#N/A</v>
      </c>
      <c r="F15" s="101" t="e">
        <f>SUM(E15:E17)</f>
        <v>#N/A</v>
      </c>
      <c r="G15" s="32"/>
      <c r="H15" s="59" t="e">
        <f>VLOOKUP(G15,'Data, ei täytetä'!R3:S7,2,FALSE)</f>
        <v>#N/A</v>
      </c>
      <c r="I15" s="32"/>
    </row>
    <row r="16" spans="1:11" s="14" customFormat="1" ht="44.25" customHeight="1" x14ac:dyDescent="0.25">
      <c r="A16" s="106"/>
      <c r="B16" s="36" t="s">
        <v>4</v>
      </c>
      <c r="C16" s="37"/>
      <c r="D16" s="30" t="s">
        <v>7</v>
      </c>
      <c r="E16" s="38" t="e">
        <f>VLOOKUP(C16,'Data, ei täytetä'!$D$3:$P$7,13,FALSE)*VLOOKUP(D16,'Data, ei täytetä'!$O$3:$Q$7,3,FALSE)</f>
        <v>#N/A</v>
      </c>
      <c r="F16" s="102"/>
      <c r="G16" s="32"/>
      <c r="H16" s="59" t="e">
        <f>VLOOKUP(G16,'Data, ei täytetä'!R3:S7,2,FALSE)</f>
        <v>#N/A</v>
      </c>
      <c r="I16" s="32"/>
    </row>
    <row r="17" spans="1:24" s="14" customFormat="1" ht="54.75" customHeight="1" x14ac:dyDescent="0.25">
      <c r="A17" s="75" t="s">
        <v>81</v>
      </c>
      <c r="B17" s="29" t="s">
        <v>9</v>
      </c>
      <c r="C17" s="30"/>
      <c r="D17" s="30" t="s">
        <v>7</v>
      </c>
      <c r="E17" s="31" t="e">
        <f>VLOOKUP(C17,'Data, ei täytetä'!$E$3:$P$7,12,FALSE)*VLOOKUP(D17,'Data, ei täytetä'!$O$3:$Q$7,3,FALSE)</f>
        <v>#N/A</v>
      </c>
      <c r="F17" s="102"/>
      <c r="G17" s="32"/>
      <c r="H17" s="59" t="e">
        <f>VLOOKUP(G17,'Data, ei täytetä'!R3:S7,2,FALSE)</f>
        <v>#N/A</v>
      </c>
      <c r="I17" s="32"/>
      <c r="J17" s="15"/>
      <c r="K17" s="15"/>
      <c r="L17" s="15"/>
      <c r="M17" s="15"/>
      <c r="N17" s="15"/>
      <c r="O17" s="15"/>
      <c r="P17" s="15"/>
      <c r="Q17" s="15"/>
      <c r="R17" s="15"/>
      <c r="S17" s="15"/>
      <c r="T17" s="15"/>
      <c r="U17" s="15"/>
      <c r="V17" s="15"/>
    </row>
    <row r="18" spans="1:24" s="10" customFormat="1" ht="19.5" customHeight="1" x14ac:dyDescent="0.25">
      <c r="A18" s="103" t="s">
        <v>57</v>
      </c>
      <c r="B18" s="103"/>
      <c r="C18" s="103"/>
      <c r="D18" s="103"/>
      <c r="E18" s="103"/>
      <c r="F18" s="103"/>
      <c r="G18" s="103"/>
      <c r="H18" s="103"/>
      <c r="I18" s="103"/>
      <c r="J18" s="11"/>
      <c r="K18" s="12"/>
      <c r="L18" s="12"/>
      <c r="M18" s="12"/>
      <c r="N18" s="12"/>
      <c r="O18" s="12"/>
      <c r="P18" s="12"/>
      <c r="Q18" s="12"/>
      <c r="R18" s="12"/>
      <c r="S18" s="12"/>
      <c r="T18" s="12"/>
      <c r="U18" s="12"/>
      <c r="V18" s="12"/>
    </row>
    <row r="19" spans="1:24" s="14" customFormat="1" ht="44.25" customHeight="1" x14ac:dyDescent="0.25">
      <c r="A19" s="106" t="s">
        <v>11</v>
      </c>
      <c r="B19" s="29" t="s">
        <v>59</v>
      </c>
      <c r="C19" s="30"/>
      <c r="D19" s="30" t="s">
        <v>8</v>
      </c>
      <c r="E19" s="31" t="e">
        <f>VLOOKUP(C19,'Data, ei täytetä'!$F$3:$P$7,11,FALSE)*VLOOKUP(D19,'Data, ei täytetä'!$O$3:$Q$7,3,FALSE)</f>
        <v>#N/A</v>
      </c>
      <c r="F19" s="101" t="e">
        <f>SUM(E19:E22)</f>
        <v>#N/A</v>
      </c>
      <c r="G19" s="32"/>
      <c r="H19" s="59" t="e">
        <f>VLOOKUP(G19,'Data, ei täytetä'!R3:S7,2,FALSE)</f>
        <v>#N/A</v>
      </c>
      <c r="I19" s="32"/>
      <c r="J19" s="5"/>
      <c r="K19" s="15"/>
      <c r="L19" s="15"/>
      <c r="M19" s="15"/>
      <c r="N19" s="15"/>
      <c r="O19" s="15"/>
      <c r="P19" s="15"/>
      <c r="Q19" s="15"/>
      <c r="R19" s="15"/>
      <c r="S19" s="15"/>
      <c r="T19" s="15"/>
      <c r="U19" s="15"/>
      <c r="V19" s="15"/>
      <c r="X19" s="15"/>
    </row>
    <row r="20" spans="1:24" s="14" customFormat="1" ht="44.25" customHeight="1" x14ac:dyDescent="0.25">
      <c r="A20" s="106"/>
      <c r="B20" s="29" t="s">
        <v>21</v>
      </c>
      <c r="C20" s="30"/>
      <c r="D20" s="30" t="s">
        <v>8</v>
      </c>
      <c r="E20" s="31" t="e">
        <f>VLOOKUP(C20,'Data, ei täytetä'!G3:P7,10,FALSE)*VLOOKUP(D20,'Data, ei täytetä'!$O$3:$Q$7,3,FALSE)</f>
        <v>#N/A</v>
      </c>
      <c r="F20" s="102"/>
      <c r="G20" s="32"/>
      <c r="H20" s="59" t="e">
        <f>VLOOKUP(G20,'Data, ei täytetä'!R3:S7,2,FALSE)</f>
        <v>#N/A</v>
      </c>
      <c r="I20" s="32"/>
      <c r="J20" s="15"/>
      <c r="K20" s="15"/>
      <c r="L20" s="15"/>
      <c r="M20" s="15"/>
      <c r="N20" s="15"/>
      <c r="O20" s="15"/>
      <c r="P20" s="15"/>
      <c r="Q20" s="15"/>
      <c r="R20" s="15"/>
      <c r="S20" s="15"/>
      <c r="T20" s="15"/>
      <c r="U20" s="15"/>
      <c r="V20" s="15"/>
    </row>
    <row r="21" spans="1:24" s="14" customFormat="1" ht="44.25" customHeight="1" x14ac:dyDescent="0.25">
      <c r="A21" s="106"/>
      <c r="B21" s="29" t="s">
        <v>13</v>
      </c>
      <c r="C21" s="30"/>
      <c r="D21" s="30" t="s">
        <v>8</v>
      </c>
      <c r="E21" s="31" t="e">
        <f>VLOOKUP(C21,'Data, ei täytetä'!$H$3:$P$7,9,FALSE)*VLOOKUP(D21,'Data, ei täytetä'!$O$3:$Q$7,3,FALSE)</f>
        <v>#N/A</v>
      </c>
      <c r="F21" s="102"/>
      <c r="G21" s="32"/>
      <c r="H21" s="59" t="e">
        <f>VLOOKUP(G21,'Data, ei täytetä'!R3:S7,2,FALSE)</f>
        <v>#N/A</v>
      </c>
      <c r="I21" s="32"/>
      <c r="J21" s="15"/>
      <c r="K21" s="15"/>
      <c r="L21" s="15"/>
      <c r="M21" s="15"/>
      <c r="N21" s="5"/>
      <c r="O21" s="15"/>
      <c r="P21" s="15"/>
      <c r="Q21" s="15"/>
      <c r="R21" s="15"/>
      <c r="S21" s="15"/>
      <c r="T21" s="15"/>
      <c r="U21" s="15"/>
      <c r="V21" s="15"/>
    </row>
    <row r="22" spans="1:24" s="14" customFormat="1" ht="44.25" customHeight="1" x14ac:dyDescent="0.25">
      <c r="A22" s="106"/>
      <c r="B22" s="29" t="s">
        <v>15</v>
      </c>
      <c r="C22" s="30"/>
      <c r="D22" s="30" t="s">
        <v>8</v>
      </c>
      <c r="E22" s="31" t="e">
        <f>VLOOKUP(C22,'Data, ei täytetä'!I3:P7,8,FALSE)*VLOOKUP(D22,'Data, ei täytetä'!$O$3:$Q$7,3,FALSE)</f>
        <v>#N/A</v>
      </c>
      <c r="F22" s="102"/>
      <c r="G22" s="32"/>
      <c r="H22" s="59" t="e">
        <f>VLOOKUP(G22,'Data, ei täytetä'!R3:S7,2,FALSE)</f>
        <v>#N/A</v>
      </c>
      <c r="I22" s="32"/>
      <c r="J22" s="15"/>
      <c r="K22" s="15"/>
      <c r="L22" s="15"/>
      <c r="M22" s="15"/>
      <c r="N22" s="6"/>
      <c r="O22" s="15"/>
      <c r="P22" s="15"/>
      <c r="Q22" s="15"/>
      <c r="R22" s="15"/>
      <c r="S22" s="15"/>
      <c r="T22" s="15"/>
      <c r="U22" s="15"/>
      <c r="V22" s="15"/>
    </row>
    <row r="23" spans="1:24" s="14" customFormat="1" ht="49.5" customHeight="1" x14ac:dyDescent="0.25">
      <c r="A23" s="106" t="s">
        <v>31</v>
      </c>
      <c r="B23" s="29" t="s">
        <v>76</v>
      </c>
      <c r="C23" s="30"/>
      <c r="D23" s="30" t="s">
        <v>8</v>
      </c>
      <c r="E23" s="31" t="e">
        <f>VLOOKUP(C23,'Data, ei täytetä'!J3:P7,7,FALSE)*VLOOKUP(D23,'Data, ei täytetä'!$O$3:$Q$7,3,FALSE)</f>
        <v>#N/A</v>
      </c>
      <c r="F23" s="101" t="e">
        <f>SUM(E23:E27)</f>
        <v>#N/A</v>
      </c>
      <c r="G23" s="32"/>
      <c r="H23" s="59" t="e">
        <f>VLOOKUP(G23,'Data, ei täytetä'!R3:S7,2,FALSE)</f>
        <v>#N/A</v>
      </c>
      <c r="I23" s="32"/>
      <c r="J23" s="15"/>
      <c r="K23" s="15"/>
      <c r="L23" s="15"/>
      <c r="M23" s="15"/>
      <c r="N23" s="15"/>
      <c r="O23" s="15"/>
      <c r="P23" s="15"/>
    </row>
    <row r="24" spans="1:24" s="14" customFormat="1" ht="54.75" customHeight="1" x14ac:dyDescent="0.25">
      <c r="A24" s="106"/>
      <c r="B24" s="29" t="s">
        <v>33</v>
      </c>
      <c r="C24" s="30"/>
      <c r="D24" s="30" t="s">
        <v>8</v>
      </c>
      <c r="E24" s="31" t="e">
        <f>VLOOKUP(C24,'Data, ei täytetä'!K3:P7,6,FALSE)*VLOOKUP(D24,'Data, ei täytetä'!$O$3:$Q$7,3,FALSE)</f>
        <v>#N/A</v>
      </c>
      <c r="F24" s="102"/>
      <c r="G24" s="32"/>
      <c r="H24" s="59" t="e">
        <f>VLOOKUP(G24,'Data, ei täytetä'!R3:S7,2,FALSE)</f>
        <v>#N/A</v>
      </c>
      <c r="I24" s="40"/>
      <c r="J24" s="15"/>
      <c r="K24" s="15"/>
      <c r="L24" s="15"/>
      <c r="M24" s="15"/>
      <c r="N24" s="15"/>
      <c r="O24" s="15"/>
      <c r="P24" s="15"/>
    </row>
    <row r="25" spans="1:24" s="14" customFormat="1" ht="44.25" customHeight="1" x14ac:dyDescent="0.25">
      <c r="A25" s="106"/>
      <c r="B25" s="29" t="s">
        <v>26</v>
      </c>
      <c r="C25" s="37"/>
      <c r="D25" s="30" t="s">
        <v>8</v>
      </c>
      <c r="E25" s="31" t="e">
        <f>VLOOKUP(C25,'Data, ei täytetä'!$L$3:$P$7,5,FALSE)*VLOOKUP(D25,'Data, ei täytetä'!$O$3:$Q$7,3,FALSE)</f>
        <v>#N/A</v>
      </c>
      <c r="F25" s="102"/>
      <c r="G25" s="32"/>
      <c r="H25" s="59" t="e">
        <f>VLOOKUP(G25,'Data, ei täytetä'!R3:S7,2,FALSE)</f>
        <v>#N/A</v>
      </c>
      <c r="I25" s="32"/>
      <c r="J25" s="15"/>
      <c r="K25" s="15"/>
      <c r="L25" s="15"/>
      <c r="M25" s="15"/>
      <c r="N25" s="15"/>
      <c r="O25" s="15"/>
      <c r="P25" s="15"/>
    </row>
    <row r="26" spans="1:24" s="14" customFormat="1" ht="44.25" customHeight="1" x14ac:dyDescent="0.25">
      <c r="A26" s="106"/>
      <c r="B26" s="29" t="s">
        <v>63</v>
      </c>
      <c r="C26" s="37"/>
      <c r="D26" s="30" t="s">
        <v>7</v>
      </c>
      <c r="E26" s="31" t="e">
        <f>VLOOKUP(C26,'Data, ei täytetä'!M3:P7,4,FALSE)*VLOOKUP(D26,'Data, ei täytetä'!$O$3:$Q$7,3,FALSE)</f>
        <v>#N/A</v>
      </c>
      <c r="F26" s="102"/>
      <c r="G26" s="32"/>
      <c r="H26" s="59" t="e">
        <f>VLOOKUP(G26,'Data, ei täytetä'!R3:S7,2,FALSE)</f>
        <v>#N/A</v>
      </c>
      <c r="I26" s="32"/>
      <c r="J26" s="15"/>
      <c r="K26" s="15"/>
      <c r="L26" s="15"/>
      <c r="M26" s="15"/>
      <c r="N26" s="15"/>
      <c r="O26" s="15"/>
      <c r="P26" s="15"/>
    </row>
    <row r="27" spans="1:24" s="14" customFormat="1" ht="45.75" customHeight="1" x14ac:dyDescent="0.25">
      <c r="A27" s="106"/>
      <c r="B27" s="29" t="s">
        <v>16</v>
      </c>
      <c r="C27" s="30"/>
      <c r="D27" s="30" t="s">
        <v>8</v>
      </c>
      <c r="E27" s="31" t="e">
        <f>VLOOKUP(C27,'Data, ei täytetä'!N3:P7,3,FALSE)*VLOOKUP(D27,'Data, ei täytetä'!$O$3:$Q$7,3,FALSE)</f>
        <v>#N/A</v>
      </c>
      <c r="F27" s="102"/>
      <c r="G27" s="32"/>
      <c r="H27" s="59" t="e">
        <f>VLOOKUP(G27,'Data, ei täytetä'!R3:S7,2,FALSE)</f>
        <v>#N/A</v>
      </c>
      <c r="I27" s="32"/>
      <c r="J27" s="15"/>
      <c r="K27" s="15"/>
      <c r="L27" s="15"/>
      <c r="M27" s="15"/>
      <c r="N27" s="15"/>
      <c r="O27" s="16"/>
      <c r="P27" s="15"/>
    </row>
    <row r="28" spans="1:24" s="10" customFormat="1" ht="20.25" customHeight="1" x14ac:dyDescent="0.25">
      <c r="A28" s="103" t="s">
        <v>58</v>
      </c>
      <c r="B28" s="103"/>
      <c r="C28" s="103"/>
      <c r="D28" s="103"/>
      <c r="E28" s="103"/>
      <c r="F28" s="103"/>
      <c r="G28" s="103"/>
      <c r="H28" s="103"/>
      <c r="I28" s="103"/>
      <c r="J28" s="11"/>
      <c r="K28" s="12"/>
      <c r="L28" s="12"/>
      <c r="M28" s="12"/>
      <c r="N28" s="12"/>
      <c r="O28" s="12"/>
      <c r="P28" s="12"/>
      <c r="Q28" s="12"/>
      <c r="R28" s="12"/>
      <c r="S28" s="12"/>
      <c r="T28" s="12"/>
      <c r="U28" s="12"/>
      <c r="V28" s="12"/>
    </row>
    <row r="29" spans="1:24" s="12" customFormat="1" ht="20.25" customHeight="1" x14ac:dyDescent="0.25">
      <c r="A29" s="90" t="s">
        <v>55</v>
      </c>
      <c r="B29" s="91"/>
      <c r="C29" s="91"/>
      <c r="D29" s="92"/>
      <c r="E29" s="45"/>
      <c r="F29" s="46" t="e">
        <f>F12</f>
        <v>#N/A</v>
      </c>
      <c r="H29" s="57"/>
    </row>
    <row r="30" spans="1:24" s="12" customFormat="1" ht="20.25" customHeight="1" x14ac:dyDescent="0.25">
      <c r="A30" s="93" t="s">
        <v>56</v>
      </c>
      <c r="B30" s="94"/>
      <c r="C30" s="94"/>
      <c r="D30" s="95"/>
      <c r="E30" s="44"/>
      <c r="F30" s="31" t="e">
        <f>F15</f>
        <v>#N/A</v>
      </c>
      <c r="G30" s="4"/>
      <c r="H30" s="58"/>
      <c r="I30" s="4"/>
    </row>
    <row r="31" spans="1:24" s="12" customFormat="1" ht="23.25" customHeight="1" thickBot="1" x14ac:dyDescent="0.3">
      <c r="A31" s="96" t="s">
        <v>57</v>
      </c>
      <c r="B31" s="97"/>
      <c r="C31" s="97"/>
      <c r="D31" s="98"/>
      <c r="E31" s="48"/>
      <c r="F31" s="49" t="e">
        <f>SUM(F19:F27)</f>
        <v>#N/A</v>
      </c>
      <c r="H31" s="57"/>
    </row>
    <row r="32" spans="1:24" ht="40.5" customHeight="1" thickBot="1" x14ac:dyDescent="0.3">
      <c r="A32" s="86" t="s">
        <v>92</v>
      </c>
      <c r="B32" s="87"/>
      <c r="C32" s="87"/>
      <c r="D32" s="88"/>
      <c r="E32" s="50"/>
      <c r="F32" s="51" t="e">
        <f>SUM(F29:F31)</f>
        <v>#N/A</v>
      </c>
      <c r="J32" s="8"/>
      <c r="K32" s="8"/>
      <c r="L32" s="8"/>
      <c r="M32" s="8"/>
      <c r="N32" s="8"/>
      <c r="O32" s="8"/>
      <c r="P32" s="8"/>
    </row>
    <row r="33" spans="10:16" x14ac:dyDescent="0.25">
      <c r="J33" s="8"/>
      <c r="K33" s="8"/>
      <c r="L33" s="8"/>
      <c r="M33" s="8"/>
      <c r="N33" s="8"/>
      <c r="O33" s="8"/>
      <c r="P33" s="8"/>
    </row>
  </sheetData>
  <mergeCells count="24">
    <mergeCell ref="A15:A16"/>
    <mergeCell ref="F15:F17"/>
    <mergeCell ref="A2:I2"/>
    <mergeCell ref="A4:B4"/>
    <mergeCell ref="C4:I4"/>
    <mergeCell ref="A6:B6"/>
    <mergeCell ref="C6:I6"/>
    <mergeCell ref="A8:B8"/>
    <mergeCell ref="C8:I8"/>
    <mergeCell ref="A10:B10"/>
    <mergeCell ref="G10:H10"/>
    <mergeCell ref="A11:I11"/>
    <mergeCell ref="F12:F13"/>
    <mergeCell ref="A14:I14"/>
    <mergeCell ref="A29:D29"/>
    <mergeCell ref="A30:D30"/>
    <mergeCell ref="A31:D31"/>
    <mergeCell ref="A32:D32"/>
    <mergeCell ref="A18:I18"/>
    <mergeCell ref="A19:A22"/>
    <mergeCell ref="F19:F22"/>
    <mergeCell ref="A23:A27"/>
    <mergeCell ref="F23:F27"/>
    <mergeCell ref="A28:I28"/>
  </mergeCells>
  <conditionalFormatting sqref="F32">
    <cfRule type="cellIs" dxfId="91" priority="7" operator="equal">
      <formula>0</formula>
    </cfRule>
    <cfRule type="cellIs" dxfId="90" priority="26" operator="greaterThan">
      <formula>136</formula>
    </cfRule>
    <cfRule type="cellIs" dxfId="89" priority="27" operator="lessThan">
      <formula>69</formula>
    </cfRule>
    <cfRule type="cellIs" dxfId="88" priority="46" operator="between">
      <formula>69</formula>
      <formula>136</formula>
    </cfRule>
  </conditionalFormatting>
  <conditionalFormatting sqref="F15:F17">
    <cfRule type="cellIs" dxfId="87" priority="13" operator="equal">
      <formula>0</formula>
    </cfRule>
    <cfRule type="cellIs" dxfId="86" priority="38" operator="greaterThan">
      <formula>36</formula>
    </cfRule>
    <cfRule type="cellIs" dxfId="85" priority="39" operator="between">
      <formula>19</formula>
      <formula>36</formula>
    </cfRule>
    <cfRule type="cellIs" dxfId="84" priority="44" operator="lessThan">
      <formula>19</formula>
    </cfRule>
  </conditionalFormatting>
  <conditionalFormatting sqref="F19:F22">
    <cfRule type="cellIs" dxfId="83" priority="12" operator="equal">
      <formula>0</formula>
    </cfRule>
    <cfRule type="cellIs" dxfId="82" priority="36" operator="greaterThan">
      <formula>32</formula>
    </cfRule>
    <cfRule type="cellIs" dxfId="81" priority="37" operator="between">
      <formula>17</formula>
      <formula>32</formula>
    </cfRule>
    <cfRule type="cellIs" dxfId="80" priority="43" operator="lessThan">
      <formula>17</formula>
    </cfRule>
  </conditionalFormatting>
  <conditionalFormatting sqref="F23:F27">
    <cfRule type="cellIs" dxfId="79" priority="11" operator="equal">
      <formula>0</formula>
    </cfRule>
    <cfRule type="cellIs" dxfId="78" priority="34" operator="greaterThan">
      <formula>45</formula>
    </cfRule>
    <cfRule type="cellIs" dxfId="77" priority="35" operator="between">
      <formula>23</formula>
      <formula>45</formula>
    </cfRule>
    <cfRule type="cellIs" dxfId="76" priority="42" operator="lessThan">
      <formula>23</formula>
    </cfRule>
  </conditionalFormatting>
  <conditionalFormatting sqref="F29">
    <cfRule type="cellIs" dxfId="75" priority="10" operator="equal">
      <formula>0</formula>
    </cfRule>
    <cfRule type="cellIs" dxfId="74" priority="31" operator="greaterThan">
      <formula>24</formula>
    </cfRule>
    <cfRule type="cellIs" dxfId="73" priority="32" operator="between">
      <formula>13</formula>
      <formula>24</formula>
    </cfRule>
    <cfRule type="cellIs" dxfId="72" priority="33" operator="lessThan">
      <formula>13</formula>
    </cfRule>
  </conditionalFormatting>
  <conditionalFormatting sqref="F31">
    <cfRule type="cellIs" dxfId="71" priority="9" operator="equal">
      <formula>0</formula>
    </cfRule>
    <cfRule type="cellIs" dxfId="70" priority="28" operator="greaterThan">
      <formula>76</formula>
    </cfRule>
    <cfRule type="cellIs" dxfId="69" priority="29" operator="between">
      <formula>39</formula>
      <formula>76</formula>
    </cfRule>
    <cfRule type="cellIs" dxfId="68" priority="30" operator="lessThan">
      <formula>39</formula>
    </cfRule>
  </conditionalFormatting>
  <conditionalFormatting sqref="H12 H15:H17">
    <cfRule type="cellIs" dxfId="67" priority="22" operator="equal">
      <formula>3</formula>
    </cfRule>
    <cfRule type="cellIs" dxfId="66" priority="23" operator="equal">
      <formula>2</formula>
    </cfRule>
    <cfRule type="cellIs" dxfId="65" priority="24" operator="equal">
      <formula>1</formula>
    </cfRule>
    <cfRule type="cellIs" dxfId="64" priority="25" operator="equal">
      <formula>0</formula>
    </cfRule>
  </conditionalFormatting>
  <conditionalFormatting sqref="H13">
    <cfRule type="cellIs" dxfId="63" priority="18" operator="equal">
      <formula>3</formula>
    </cfRule>
    <cfRule type="cellIs" dxfId="62" priority="19" operator="equal">
      <formula>2</formula>
    </cfRule>
    <cfRule type="cellIs" dxfId="61" priority="20" operator="equal">
      <formula>1</formula>
    </cfRule>
    <cfRule type="cellIs" dxfId="60" priority="21" operator="equal">
      <formula>0</formula>
    </cfRule>
  </conditionalFormatting>
  <conditionalFormatting sqref="H20:H27">
    <cfRule type="cellIs" dxfId="59" priority="14" operator="equal">
      <formula>3</formula>
    </cfRule>
    <cfRule type="cellIs" dxfId="58" priority="15" operator="equal">
      <formula>2</formula>
    </cfRule>
  </conditionalFormatting>
  <conditionalFormatting sqref="H19:H27">
    <cfRule type="cellIs" dxfId="57" priority="16" operator="equal">
      <formula>1</formula>
    </cfRule>
    <cfRule type="cellIs" dxfId="56" priority="17" operator="equal">
      <formula>0</formula>
    </cfRule>
  </conditionalFormatting>
  <conditionalFormatting sqref="F12">
    <cfRule type="cellIs" dxfId="55" priority="40" operator="greaterThan">
      <formula>24</formula>
    </cfRule>
    <cfRule type="cellIs" dxfId="54" priority="41" operator="between">
      <formula>13</formula>
      <formula>24</formula>
    </cfRule>
    <cfRule type="cellIs" dxfId="53" priority="45" operator="lessThan">
      <formula>13</formula>
    </cfRule>
  </conditionalFormatting>
  <conditionalFormatting sqref="F12:F13">
    <cfRule type="cellIs" dxfId="52" priority="8" operator="equal">
      <formula>0</formula>
    </cfRule>
  </conditionalFormatting>
  <conditionalFormatting sqref="F30">
    <cfRule type="cellIs" dxfId="51" priority="3" operator="equal">
      <formula>0</formula>
    </cfRule>
    <cfRule type="cellIs" dxfId="50" priority="4" operator="greaterThan">
      <formula>36</formula>
    </cfRule>
    <cfRule type="cellIs" dxfId="49" priority="5" operator="between">
      <formula>19</formula>
      <formula>36</formula>
    </cfRule>
    <cfRule type="cellIs" dxfId="48" priority="6" operator="lessThan">
      <formula>19</formula>
    </cfRule>
  </conditionalFormatting>
  <conditionalFormatting sqref="H19">
    <cfRule type="cellIs" dxfId="47" priority="1" operator="equal">
      <formula>3</formula>
    </cfRule>
    <cfRule type="cellIs" dxfId="46" priority="2" operator="equal">
      <formula>2</formula>
    </cfRule>
  </conditionalFormatting>
  <pageMargins left="0.7" right="0.7" top="0.75" bottom="0.75" header="0.3" footer="0.3"/>
  <pageSetup paperSize="9" scale="49" fitToWidth="0" orientation="landscape" horizontalDpi="300" verticalDpi="0" r:id="rId1"/>
  <extLst>
    <ext xmlns:x14="http://schemas.microsoft.com/office/spreadsheetml/2009/9/main" uri="{CCE6A557-97BC-4b89-ADB6-D9C93CAAB3DF}">
      <x14:dataValidations xmlns:xm="http://schemas.microsoft.com/office/excel/2006/main" count="16">
        <x14:dataValidation type="list" allowBlank="1" showInputMessage="1" showErrorMessage="1" xr:uid="{D570B7CC-2B1C-4EF9-B4B5-5B947DB456AA}">
          <x14:formula1>
            <xm:f>'Data, ei täytetä'!$R$3:$R$7</xm:f>
          </x14:formula1>
          <xm:sqref>G12:G13 G15:G17 G19:G27</xm:sqref>
        </x14:dataValidation>
        <x14:dataValidation type="list" allowBlank="1" showInputMessage="1" showErrorMessage="1" xr:uid="{388141B6-6594-48B2-9754-AF4E8C35EC90}">
          <x14:formula1>
            <xm:f>'Data, ei täytetä'!$J$3:$J$7</xm:f>
          </x14:formula1>
          <xm:sqref>C23</xm:sqref>
        </x14:dataValidation>
        <x14:dataValidation type="list" allowBlank="1" showInputMessage="1" showErrorMessage="1" xr:uid="{F1046A70-934F-4870-BE1B-DDA8D59F8B04}">
          <x14:formula1>
            <xm:f>'Data, ei täytetä'!$O$3:$O$7</xm:f>
          </x14:formula1>
          <xm:sqref>D12:D13 D15:D17 D19:D27</xm:sqref>
        </x14:dataValidation>
        <x14:dataValidation type="list" allowBlank="1" showInputMessage="1" showErrorMessage="1" xr:uid="{5F9415B1-6102-4904-A41D-BD514220EB83}">
          <x14:formula1>
            <xm:f>'Data, ei täytetä'!$N$3:$N$7</xm:f>
          </x14:formula1>
          <xm:sqref>C27</xm:sqref>
        </x14:dataValidation>
        <x14:dataValidation type="list" allowBlank="1" showInputMessage="1" showErrorMessage="1" xr:uid="{B1032E04-205D-4393-8A6F-52931DFB6838}">
          <x14:formula1>
            <xm:f>'Data, ei täytetä'!$M$3:$M$7</xm:f>
          </x14:formula1>
          <xm:sqref>C26</xm:sqref>
        </x14:dataValidation>
        <x14:dataValidation type="list" allowBlank="1" showInputMessage="1" showErrorMessage="1" xr:uid="{3D86C268-5038-4841-8500-8A98171CE032}">
          <x14:formula1>
            <xm:f>'Data, ei täytetä'!$L$3:$L$7</xm:f>
          </x14:formula1>
          <xm:sqref>C25</xm:sqref>
        </x14:dataValidation>
        <x14:dataValidation type="list" allowBlank="1" showInputMessage="1" showErrorMessage="1" xr:uid="{60B2EE58-497C-4DEE-A7FF-38D023D83D7C}">
          <x14:formula1>
            <xm:f>'Data, ei täytetä'!$K$3:$K$7</xm:f>
          </x14:formula1>
          <xm:sqref>C24</xm:sqref>
        </x14:dataValidation>
        <x14:dataValidation type="list" allowBlank="1" showInputMessage="1" showErrorMessage="1" xr:uid="{5AD6CD2D-1C36-446D-919C-1A36C9DB7750}">
          <x14:formula1>
            <xm:f>'Data, ei täytetä'!$I$3:$I$7</xm:f>
          </x14:formula1>
          <xm:sqref>C22</xm:sqref>
        </x14:dataValidation>
        <x14:dataValidation type="list" allowBlank="1" showInputMessage="1" showErrorMessage="1" xr:uid="{C2323DD8-D5A5-47DC-B395-6C7A19848637}">
          <x14:formula1>
            <xm:f>'Data, ei täytetä'!$H$3:$H$7</xm:f>
          </x14:formula1>
          <xm:sqref>C21</xm:sqref>
        </x14:dataValidation>
        <x14:dataValidation type="list" allowBlank="1" showInputMessage="1" showErrorMessage="1" xr:uid="{97140218-F3E6-4369-A890-37090483DCD8}">
          <x14:formula1>
            <xm:f>'Data, ei täytetä'!$G$3:$G$7</xm:f>
          </x14:formula1>
          <xm:sqref>C20</xm:sqref>
        </x14:dataValidation>
        <x14:dataValidation type="list" allowBlank="1" showInputMessage="1" showErrorMessage="1" xr:uid="{1E971B38-6CEE-46AF-945A-E6B89C630472}">
          <x14:formula1>
            <xm:f>'Data, ei täytetä'!$F$3:$F$7</xm:f>
          </x14:formula1>
          <xm:sqref>C19</xm:sqref>
        </x14:dataValidation>
        <x14:dataValidation type="list" allowBlank="1" showInputMessage="1" showErrorMessage="1" xr:uid="{74098415-1B9E-49E6-96A5-597170F98F8D}">
          <x14:formula1>
            <xm:f>'Data, ei täytetä'!$E$3:$E$7</xm:f>
          </x14:formula1>
          <xm:sqref>C17</xm:sqref>
        </x14:dataValidation>
        <x14:dataValidation type="list" allowBlank="1" showInputMessage="1" showErrorMessage="1" xr:uid="{7C02C095-BC1F-4B64-9211-2DDE79B0D9A2}">
          <x14:formula1>
            <xm:f>'Data, ei täytetä'!$D$3:$D$7</xm:f>
          </x14:formula1>
          <xm:sqref>C16</xm:sqref>
        </x14:dataValidation>
        <x14:dataValidation type="list" allowBlank="1" showInputMessage="1" showErrorMessage="1" xr:uid="{57B993FC-CF1F-4C9A-9E77-EF1ED22E0E34}">
          <x14:formula1>
            <xm:f>'Data, ei täytetä'!$C$3:$C$7</xm:f>
          </x14:formula1>
          <xm:sqref>C15</xm:sqref>
        </x14:dataValidation>
        <x14:dataValidation type="list" allowBlank="1" showInputMessage="1" showErrorMessage="1" xr:uid="{5F502F2B-02B7-4E99-A427-4880608340A8}">
          <x14:formula1>
            <xm:f>'Data, ei täytetä'!$B$3:$B$7</xm:f>
          </x14:formula1>
          <xm:sqref>C13</xm:sqref>
        </x14:dataValidation>
        <x14:dataValidation type="list" allowBlank="1" showInputMessage="1" showErrorMessage="1" xr:uid="{B738AB82-3CF9-45F0-A236-D200AE5A15FA}">
          <x14:formula1>
            <xm:f>'Data, ei täytetä'!$A$3:$A$7</xm:f>
          </x14:formula1>
          <xm:sqref>C12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686DD-F02D-4096-A800-E85B28B2E4E2}">
  <sheetPr>
    <tabColor theme="4"/>
    <pageSetUpPr fitToPage="1"/>
  </sheetPr>
  <dimension ref="A1:X33"/>
  <sheetViews>
    <sheetView topLeftCell="A18" zoomScale="80" zoomScaleNormal="80" workbookViewId="0">
      <selection activeCell="A32" sqref="A32:D32"/>
    </sheetView>
  </sheetViews>
  <sheetFormatPr defaultColWidth="18.5703125" defaultRowHeight="12.75" x14ac:dyDescent="0.25"/>
  <cols>
    <col min="1" max="1" width="9.85546875" style="13" customWidth="1"/>
    <col min="2" max="2" width="47.28515625" style="13" customWidth="1"/>
    <col min="3" max="3" width="35.28515625" style="13" customWidth="1"/>
    <col min="4" max="4" width="13" style="13" hidden="1" customWidth="1"/>
    <col min="5" max="5" width="10.85546875" style="9" hidden="1" customWidth="1"/>
    <col min="6" max="6" width="13.28515625" style="7" customWidth="1"/>
    <col min="7" max="7" width="28.140625" style="17" customWidth="1"/>
    <col min="8" max="8" width="8.140625" style="55" customWidth="1"/>
    <col min="9" max="9" width="59.28515625" style="17" customWidth="1"/>
    <col min="10" max="16384" width="18.5703125" style="13"/>
  </cols>
  <sheetData>
    <row r="1" spans="1:11" ht="22.5" customHeight="1" x14ac:dyDescent="0.25"/>
    <row r="2" spans="1:11" ht="26.25" customHeight="1" x14ac:dyDescent="0.3">
      <c r="A2" s="89" t="s">
        <v>84</v>
      </c>
      <c r="B2" s="89"/>
      <c r="C2" s="89"/>
      <c r="D2" s="89"/>
      <c r="E2" s="89"/>
      <c r="F2" s="89"/>
      <c r="G2" s="89"/>
      <c r="H2" s="89"/>
      <c r="I2" s="89"/>
    </row>
    <row r="3" spans="1:11" ht="18" customHeight="1" x14ac:dyDescent="0.25"/>
    <row r="4" spans="1:11" ht="18" customHeight="1" x14ac:dyDescent="0.25">
      <c r="A4" s="99" t="s">
        <v>51</v>
      </c>
      <c r="B4" s="99"/>
      <c r="C4" s="100"/>
      <c r="D4" s="100"/>
      <c r="E4" s="100"/>
      <c r="F4" s="100"/>
      <c r="G4" s="100"/>
      <c r="H4" s="100"/>
      <c r="I4" s="100"/>
    </row>
    <row r="5" spans="1:11" ht="5.25" customHeight="1" x14ac:dyDescent="0.25">
      <c r="A5" s="47"/>
      <c r="B5" s="47"/>
      <c r="C5" s="43"/>
      <c r="D5" s="43"/>
      <c r="E5" s="43"/>
      <c r="F5" s="43"/>
      <c r="G5" s="43"/>
      <c r="H5" s="56"/>
      <c r="I5" s="43"/>
    </row>
    <row r="6" spans="1:11" ht="15" x14ac:dyDescent="0.25">
      <c r="A6" s="99" t="s">
        <v>52</v>
      </c>
      <c r="B6" s="99"/>
      <c r="C6" s="100"/>
      <c r="D6" s="100"/>
      <c r="E6" s="100"/>
      <c r="F6" s="100"/>
      <c r="G6" s="100"/>
      <c r="H6" s="100"/>
      <c r="I6" s="100"/>
    </row>
    <row r="7" spans="1:11" ht="4.5" customHeight="1" x14ac:dyDescent="0.25">
      <c r="A7" s="47"/>
      <c r="B7" s="47"/>
      <c r="C7" s="43"/>
      <c r="D7" s="43"/>
      <c r="E7" s="43"/>
      <c r="F7" s="43"/>
      <c r="G7" s="43"/>
      <c r="H7" s="56"/>
      <c r="I7" s="43"/>
    </row>
    <row r="8" spans="1:11" ht="15" x14ac:dyDescent="0.25">
      <c r="A8" s="99" t="s">
        <v>73</v>
      </c>
      <c r="B8" s="99"/>
      <c r="C8" s="100"/>
      <c r="D8" s="100"/>
      <c r="E8" s="100"/>
      <c r="F8" s="100"/>
      <c r="G8" s="100"/>
      <c r="H8" s="100"/>
      <c r="I8" s="100"/>
    </row>
    <row r="10" spans="1:11" s="10" customFormat="1" ht="33" customHeight="1" x14ac:dyDescent="0.25">
      <c r="A10" s="104" t="s">
        <v>60</v>
      </c>
      <c r="B10" s="104"/>
      <c r="C10" s="74" t="s">
        <v>61</v>
      </c>
      <c r="D10" s="74" t="s">
        <v>70</v>
      </c>
      <c r="E10" s="74" t="s">
        <v>48</v>
      </c>
      <c r="F10" s="74" t="s">
        <v>62</v>
      </c>
      <c r="G10" s="107" t="s">
        <v>53</v>
      </c>
      <c r="H10" s="108"/>
      <c r="I10" s="62" t="s">
        <v>75</v>
      </c>
      <c r="K10" s="60"/>
    </row>
    <row r="11" spans="1:11" s="10" customFormat="1" ht="19.5" customHeight="1" x14ac:dyDescent="0.25">
      <c r="A11" s="103" t="s">
        <v>55</v>
      </c>
      <c r="B11" s="103"/>
      <c r="C11" s="103"/>
      <c r="D11" s="103"/>
      <c r="E11" s="103"/>
      <c r="F11" s="103"/>
      <c r="G11" s="103"/>
      <c r="H11" s="103"/>
      <c r="I11" s="103"/>
    </row>
    <row r="12" spans="1:11" s="14" customFormat="1" ht="44.25" customHeight="1" x14ac:dyDescent="0.25">
      <c r="A12" s="28"/>
      <c r="B12" s="29" t="s">
        <v>24</v>
      </c>
      <c r="C12" s="30"/>
      <c r="D12" s="30" t="s">
        <v>7</v>
      </c>
      <c r="E12" s="31" t="e">
        <f>VLOOKUP(C12,'Data, ei täytetä'!A3:P7,16,FALSE)*VLOOKUP(D12,'Data, ei täytetä'!$O$3:$Q$7,3,FALSE)</f>
        <v>#N/A</v>
      </c>
      <c r="F12" s="101" t="e">
        <f>SUM(E12:E13)</f>
        <v>#N/A</v>
      </c>
      <c r="G12" s="32"/>
      <c r="H12" s="59" t="e">
        <f>VLOOKUP(G12,'Data, ei täytetä'!R3:S7,2,FALSE)</f>
        <v>#N/A</v>
      </c>
      <c r="I12" s="32"/>
    </row>
    <row r="13" spans="1:11" s="14" customFormat="1" ht="44.25" customHeight="1" x14ac:dyDescent="0.25">
      <c r="A13" s="33"/>
      <c r="B13" s="34" t="s">
        <v>20</v>
      </c>
      <c r="C13" s="35"/>
      <c r="D13" s="30" t="s">
        <v>7</v>
      </c>
      <c r="E13" s="31" t="e">
        <f>VLOOKUP(C13,'Data, ei täytetä'!$B$3:$P$7,15,FALSE)*VLOOKUP(D13,'Data, ei täytetä'!$O$3:$Q$7,3,FALSE)</f>
        <v>#N/A</v>
      </c>
      <c r="F13" s="102"/>
      <c r="G13" s="32"/>
      <c r="H13" s="59" t="e">
        <f>VLOOKUP(G13,'Data, ei täytetä'!R3:S7,2,FALSE)</f>
        <v>#N/A</v>
      </c>
      <c r="I13" s="32"/>
    </row>
    <row r="14" spans="1:11" s="10" customFormat="1" ht="19.5" customHeight="1" x14ac:dyDescent="0.25">
      <c r="A14" s="105" t="s">
        <v>56</v>
      </c>
      <c r="B14" s="105"/>
      <c r="C14" s="105"/>
      <c r="D14" s="105"/>
      <c r="E14" s="105"/>
      <c r="F14" s="105"/>
      <c r="G14" s="105"/>
      <c r="H14" s="105"/>
      <c r="I14" s="105"/>
    </row>
    <row r="15" spans="1:11" s="14" customFormat="1" ht="44.25" customHeight="1" x14ac:dyDescent="0.25">
      <c r="A15" s="106" t="s">
        <v>54</v>
      </c>
      <c r="B15" s="29" t="s">
        <v>1</v>
      </c>
      <c r="C15" s="35"/>
      <c r="D15" s="30" t="s">
        <v>7</v>
      </c>
      <c r="E15" s="31" t="e">
        <f>VLOOKUP(C15,'Data, ei täytetä'!$C$3:$P$7,14,FALSE)*VLOOKUP(D15,'Data, ei täytetä'!$O$3:$Q$7,3,FALSE)</f>
        <v>#N/A</v>
      </c>
      <c r="F15" s="101" t="e">
        <f>SUM(E15:E17)</f>
        <v>#N/A</v>
      </c>
      <c r="G15" s="32"/>
      <c r="H15" s="59" t="e">
        <f>VLOOKUP(G15,'Data, ei täytetä'!R3:S7,2,FALSE)</f>
        <v>#N/A</v>
      </c>
      <c r="I15" s="32"/>
    </row>
    <row r="16" spans="1:11" s="14" customFormat="1" ht="44.25" customHeight="1" x14ac:dyDescent="0.25">
      <c r="A16" s="106"/>
      <c r="B16" s="36" t="s">
        <v>4</v>
      </c>
      <c r="C16" s="37"/>
      <c r="D16" s="30" t="s">
        <v>7</v>
      </c>
      <c r="E16" s="38" t="e">
        <f>VLOOKUP(C16,'Data, ei täytetä'!$D$3:$P$7,13,FALSE)*VLOOKUP(D16,'Data, ei täytetä'!$O$3:$Q$7,3,FALSE)</f>
        <v>#N/A</v>
      </c>
      <c r="F16" s="102"/>
      <c r="G16" s="32"/>
      <c r="H16" s="59" t="e">
        <f>VLOOKUP(G16,'Data, ei täytetä'!R3:S7,2,FALSE)</f>
        <v>#N/A</v>
      </c>
      <c r="I16" s="32"/>
    </row>
    <row r="17" spans="1:24" s="14" customFormat="1" ht="54.75" customHeight="1" x14ac:dyDescent="0.25">
      <c r="A17" s="75" t="s">
        <v>81</v>
      </c>
      <c r="B17" s="29" t="s">
        <v>9</v>
      </c>
      <c r="C17" s="30"/>
      <c r="D17" s="30" t="s">
        <v>7</v>
      </c>
      <c r="E17" s="31" t="e">
        <f>VLOOKUP(C17,'Data, ei täytetä'!$E$3:$P$7,12,FALSE)*VLOOKUP(D17,'Data, ei täytetä'!$O$3:$Q$7,3,FALSE)</f>
        <v>#N/A</v>
      </c>
      <c r="F17" s="102"/>
      <c r="G17" s="32"/>
      <c r="H17" s="59" t="e">
        <f>VLOOKUP(G17,'Data, ei täytetä'!R3:S7,2,FALSE)</f>
        <v>#N/A</v>
      </c>
      <c r="I17" s="32"/>
      <c r="J17" s="15"/>
      <c r="K17" s="15"/>
      <c r="L17" s="15"/>
      <c r="M17" s="15"/>
      <c r="N17" s="15"/>
      <c r="O17" s="15"/>
      <c r="P17" s="15"/>
      <c r="Q17" s="15"/>
      <c r="R17" s="15"/>
      <c r="S17" s="15"/>
      <c r="T17" s="15"/>
      <c r="U17" s="15"/>
      <c r="V17" s="15"/>
    </row>
    <row r="18" spans="1:24" s="10" customFormat="1" ht="19.5" customHeight="1" x14ac:dyDescent="0.25">
      <c r="A18" s="103" t="s">
        <v>57</v>
      </c>
      <c r="B18" s="103"/>
      <c r="C18" s="103"/>
      <c r="D18" s="103"/>
      <c r="E18" s="103"/>
      <c r="F18" s="103"/>
      <c r="G18" s="103"/>
      <c r="H18" s="103"/>
      <c r="I18" s="103"/>
      <c r="J18" s="11"/>
      <c r="K18" s="12"/>
      <c r="L18" s="12"/>
      <c r="M18" s="12"/>
      <c r="N18" s="12"/>
      <c r="O18" s="12"/>
      <c r="P18" s="12"/>
      <c r="Q18" s="12"/>
      <c r="R18" s="12"/>
      <c r="S18" s="12"/>
      <c r="T18" s="12"/>
      <c r="U18" s="12"/>
      <c r="V18" s="12"/>
    </row>
    <row r="19" spans="1:24" s="14" customFormat="1" ht="44.25" customHeight="1" x14ac:dyDescent="0.25">
      <c r="A19" s="106" t="s">
        <v>11</v>
      </c>
      <c r="B19" s="29" t="s">
        <v>59</v>
      </c>
      <c r="C19" s="30"/>
      <c r="D19" s="30" t="s">
        <v>8</v>
      </c>
      <c r="E19" s="31" t="e">
        <f>VLOOKUP(C19,'Data, ei täytetä'!$F$3:$P$7,11,FALSE)*VLOOKUP(D19,'Data, ei täytetä'!$O$3:$Q$7,3,FALSE)</f>
        <v>#N/A</v>
      </c>
      <c r="F19" s="101" t="e">
        <f>SUM(E19:E22)</f>
        <v>#N/A</v>
      </c>
      <c r="G19" s="32"/>
      <c r="H19" s="59" t="e">
        <f>VLOOKUP(G19,'Data, ei täytetä'!R3:S7,2,FALSE)</f>
        <v>#N/A</v>
      </c>
      <c r="I19" s="32"/>
      <c r="J19" s="5"/>
      <c r="K19" s="15"/>
      <c r="L19" s="15"/>
      <c r="M19" s="15"/>
      <c r="N19" s="15"/>
      <c r="O19" s="15"/>
      <c r="P19" s="15"/>
      <c r="Q19" s="15"/>
      <c r="R19" s="15"/>
      <c r="S19" s="15"/>
      <c r="T19" s="15"/>
      <c r="U19" s="15"/>
      <c r="V19" s="15"/>
      <c r="X19" s="15"/>
    </row>
    <row r="20" spans="1:24" s="14" customFormat="1" ht="44.25" customHeight="1" x14ac:dyDescent="0.25">
      <c r="A20" s="106"/>
      <c r="B20" s="29" t="s">
        <v>21</v>
      </c>
      <c r="C20" s="30"/>
      <c r="D20" s="30" t="s">
        <v>8</v>
      </c>
      <c r="E20" s="31" t="e">
        <f>VLOOKUP(C20,'Data, ei täytetä'!G3:P7,10,FALSE)*VLOOKUP(D20,'Data, ei täytetä'!$O$3:$Q$7,3,FALSE)</f>
        <v>#N/A</v>
      </c>
      <c r="F20" s="102"/>
      <c r="G20" s="32"/>
      <c r="H20" s="59" t="e">
        <f>VLOOKUP(G20,'Data, ei täytetä'!R3:S7,2,FALSE)</f>
        <v>#N/A</v>
      </c>
      <c r="I20" s="32"/>
      <c r="J20" s="15"/>
      <c r="K20" s="15"/>
      <c r="L20" s="15"/>
      <c r="M20" s="15"/>
      <c r="N20" s="15"/>
      <c r="O20" s="15"/>
      <c r="P20" s="15"/>
      <c r="Q20" s="15"/>
      <c r="R20" s="15"/>
      <c r="S20" s="15"/>
      <c r="T20" s="15"/>
      <c r="U20" s="15"/>
      <c r="V20" s="15"/>
    </row>
    <row r="21" spans="1:24" s="14" customFormat="1" ht="44.25" customHeight="1" x14ac:dyDescent="0.25">
      <c r="A21" s="106"/>
      <c r="B21" s="29" t="s">
        <v>13</v>
      </c>
      <c r="C21" s="30"/>
      <c r="D21" s="30" t="s">
        <v>8</v>
      </c>
      <c r="E21" s="31" t="e">
        <f>VLOOKUP(C21,'Data, ei täytetä'!$H$3:$P$7,9,FALSE)*VLOOKUP(D21,'Data, ei täytetä'!$O$3:$Q$7,3,FALSE)</f>
        <v>#N/A</v>
      </c>
      <c r="F21" s="102"/>
      <c r="G21" s="32"/>
      <c r="H21" s="59" t="e">
        <f>VLOOKUP(G21,'Data, ei täytetä'!R3:S7,2,FALSE)</f>
        <v>#N/A</v>
      </c>
      <c r="I21" s="32"/>
      <c r="J21" s="15"/>
      <c r="K21" s="15"/>
      <c r="L21" s="15"/>
      <c r="M21" s="15"/>
      <c r="N21" s="5"/>
      <c r="O21" s="15"/>
      <c r="P21" s="15"/>
      <c r="Q21" s="15"/>
      <c r="R21" s="15"/>
      <c r="S21" s="15"/>
      <c r="T21" s="15"/>
      <c r="U21" s="15"/>
      <c r="V21" s="15"/>
    </row>
    <row r="22" spans="1:24" s="14" customFormat="1" ht="44.25" customHeight="1" x14ac:dyDescent="0.25">
      <c r="A22" s="106"/>
      <c r="B22" s="29" t="s">
        <v>15</v>
      </c>
      <c r="C22" s="30"/>
      <c r="D22" s="30" t="s">
        <v>8</v>
      </c>
      <c r="E22" s="31" t="e">
        <f>VLOOKUP(C22,'Data, ei täytetä'!I3:P7,8,FALSE)*VLOOKUP(D22,'Data, ei täytetä'!$O$3:$Q$7,3,FALSE)</f>
        <v>#N/A</v>
      </c>
      <c r="F22" s="102"/>
      <c r="G22" s="32"/>
      <c r="H22" s="59" t="e">
        <f>VLOOKUP(G22,'Data, ei täytetä'!R3:S7,2,FALSE)</f>
        <v>#N/A</v>
      </c>
      <c r="I22" s="32"/>
      <c r="J22" s="15"/>
      <c r="K22" s="15"/>
      <c r="L22" s="15"/>
      <c r="M22" s="15"/>
      <c r="N22" s="6"/>
      <c r="O22" s="15"/>
      <c r="P22" s="15"/>
      <c r="Q22" s="15"/>
      <c r="R22" s="15"/>
      <c r="S22" s="15"/>
      <c r="T22" s="15"/>
      <c r="U22" s="15"/>
      <c r="V22" s="15"/>
    </row>
    <row r="23" spans="1:24" s="14" customFormat="1" ht="49.5" customHeight="1" x14ac:dyDescent="0.25">
      <c r="A23" s="106" t="s">
        <v>31</v>
      </c>
      <c r="B23" s="29" t="s">
        <v>76</v>
      </c>
      <c r="C23" s="30"/>
      <c r="D23" s="30" t="s">
        <v>8</v>
      </c>
      <c r="E23" s="31" t="e">
        <f>VLOOKUP(C23,'Data, ei täytetä'!J3:P7,7,FALSE)*VLOOKUP(D23,'Data, ei täytetä'!$O$3:$Q$7,3,FALSE)</f>
        <v>#N/A</v>
      </c>
      <c r="F23" s="101" t="e">
        <f>SUM(E23:E27)</f>
        <v>#N/A</v>
      </c>
      <c r="G23" s="32"/>
      <c r="H23" s="59" t="e">
        <f>VLOOKUP(G23,'Data, ei täytetä'!R3:S7,2,FALSE)</f>
        <v>#N/A</v>
      </c>
      <c r="I23" s="32"/>
      <c r="J23" s="15"/>
      <c r="K23" s="15"/>
      <c r="L23" s="15"/>
      <c r="M23" s="15"/>
      <c r="N23" s="15"/>
      <c r="O23" s="15"/>
      <c r="P23" s="15"/>
    </row>
    <row r="24" spans="1:24" s="14" customFormat="1" ht="54.75" customHeight="1" x14ac:dyDescent="0.25">
      <c r="A24" s="106"/>
      <c r="B24" s="29" t="s">
        <v>33</v>
      </c>
      <c r="C24" s="30"/>
      <c r="D24" s="30" t="s">
        <v>8</v>
      </c>
      <c r="E24" s="31" t="e">
        <f>VLOOKUP(C24,'Data, ei täytetä'!K3:P7,6,FALSE)*VLOOKUP(D24,'Data, ei täytetä'!$O$3:$Q$7,3,FALSE)</f>
        <v>#N/A</v>
      </c>
      <c r="F24" s="102"/>
      <c r="G24" s="32"/>
      <c r="H24" s="59" t="e">
        <f>VLOOKUP(G24,'Data, ei täytetä'!R3:S7,2,FALSE)</f>
        <v>#N/A</v>
      </c>
      <c r="I24" s="40"/>
      <c r="J24" s="15"/>
      <c r="K24" s="15"/>
      <c r="L24" s="15"/>
      <c r="M24" s="15"/>
      <c r="N24" s="15"/>
      <c r="O24" s="15"/>
      <c r="P24" s="15"/>
    </row>
    <row r="25" spans="1:24" s="14" customFormat="1" ht="44.25" customHeight="1" x14ac:dyDescent="0.25">
      <c r="A25" s="106"/>
      <c r="B25" s="29" t="s">
        <v>26</v>
      </c>
      <c r="C25" s="37"/>
      <c r="D25" s="30" t="s">
        <v>8</v>
      </c>
      <c r="E25" s="31" t="e">
        <f>VLOOKUP(C25,'Data, ei täytetä'!$L$3:$P$7,5,FALSE)*VLOOKUP(D25,'Data, ei täytetä'!$O$3:$Q$7,3,FALSE)</f>
        <v>#N/A</v>
      </c>
      <c r="F25" s="102"/>
      <c r="G25" s="32"/>
      <c r="H25" s="59" t="e">
        <f>VLOOKUP(G25,'Data, ei täytetä'!R3:S7,2,FALSE)</f>
        <v>#N/A</v>
      </c>
      <c r="I25" s="32"/>
      <c r="J25" s="15"/>
      <c r="K25" s="15"/>
      <c r="L25" s="15"/>
      <c r="M25" s="15"/>
      <c r="N25" s="15"/>
      <c r="O25" s="15"/>
      <c r="P25" s="15"/>
    </row>
    <row r="26" spans="1:24" s="14" customFormat="1" ht="44.25" customHeight="1" x14ac:dyDescent="0.25">
      <c r="A26" s="106"/>
      <c r="B26" s="29" t="s">
        <v>63</v>
      </c>
      <c r="C26" s="37"/>
      <c r="D26" s="30" t="s">
        <v>7</v>
      </c>
      <c r="E26" s="31" t="e">
        <f>VLOOKUP(C26,'Data, ei täytetä'!M3:P7,4,FALSE)*VLOOKUP(D26,'Data, ei täytetä'!$O$3:$Q$7,3,FALSE)</f>
        <v>#N/A</v>
      </c>
      <c r="F26" s="102"/>
      <c r="G26" s="32"/>
      <c r="H26" s="59" t="e">
        <f>VLOOKUP(G26,'Data, ei täytetä'!R3:S7,2,FALSE)</f>
        <v>#N/A</v>
      </c>
      <c r="I26" s="32"/>
      <c r="J26" s="15"/>
      <c r="K26" s="15"/>
      <c r="L26" s="15"/>
      <c r="M26" s="15"/>
      <c r="N26" s="15"/>
      <c r="O26" s="15"/>
      <c r="P26" s="15"/>
    </row>
    <row r="27" spans="1:24" s="14" customFormat="1" ht="45.75" customHeight="1" x14ac:dyDescent="0.25">
      <c r="A27" s="106"/>
      <c r="B27" s="29" t="s">
        <v>16</v>
      </c>
      <c r="C27" s="30"/>
      <c r="D27" s="30" t="s">
        <v>8</v>
      </c>
      <c r="E27" s="31" t="e">
        <f>VLOOKUP(C27,'Data, ei täytetä'!N3:P7,3,FALSE)*VLOOKUP(D27,'Data, ei täytetä'!$O$3:$Q$7,3,FALSE)</f>
        <v>#N/A</v>
      </c>
      <c r="F27" s="102"/>
      <c r="G27" s="32"/>
      <c r="H27" s="59" t="e">
        <f>VLOOKUP(G27,'Data, ei täytetä'!R3:S7,2,FALSE)</f>
        <v>#N/A</v>
      </c>
      <c r="I27" s="32"/>
      <c r="J27" s="15"/>
      <c r="K27" s="15"/>
      <c r="L27" s="15"/>
      <c r="M27" s="15"/>
      <c r="N27" s="15"/>
      <c r="O27" s="16"/>
      <c r="P27" s="15"/>
    </row>
    <row r="28" spans="1:24" s="10" customFormat="1" ht="20.25" customHeight="1" x14ac:dyDescent="0.25">
      <c r="A28" s="103" t="s">
        <v>58</v>
      </c>
      <c r="B28" s="103"/>
      <c r="C28" s="103"/>
      <c r="D28" s="103"/>
      <c r="E28" s="103"/>
      <c r="F28" s="103"/>
      <c r="G28" s="103"/>
      <c r="H28" s="103"/>
      <c r="I28" s="103"/>
      <c r="J28" s="11"/>
      <c r="K28" s="12"/>
      <c r="L28" s="12"/>
      <c r="M28" s="12"/>
      <c r="N28" s="12"/>
      <c r="O28" s="12"/>
      <c r="P28" s="12"/>
      <c r="Q28" s="12"/>
      <c r="R28" s="12"/>
      <c r="S28" s="12"/>
      <c r="T28" s="12"/>
      <c r="U28" s="12"/>
      <c r="V28" s="12"/>
    </row>
    <row r="29" spans="1:24" s="12" customFormat="1" ht="20.25" customHeight="1" x14ac:dyDescent="0.25">
      <c r="A29" s="90" t="s">
        <v>55</v>
      </c>
      <c r="B29" s="91"/>
      <c r="C29" s="91"/>
      <c r="D29" s="92"/>
      <c r="E29" s="45"/>
      <c r="F29" s="46" t="e">
        <f>F12</f>
        <v>#N/A</v>
      </c>
      <c r="H29" s="57"/>
    </row>
    <row r="30" spans="1:24" s="12" customFormat="1" ht="20.25" customHeight="1" x14ac:dyDescent="0.25">
      <c r="A30" s="93" t="s">
        <v>56</v>
      </c>
      <c r="B30" s="94"/>
      <c r="C30" s="94"/>
      <c r="D30" s="95"/>
      <c r="E30" s="44"/>
      <c r="F30" s="31" t="e">
        <f>F15</f>
        <v>#N/A</v>
      </c>
      <c r="G30" s="4"/>
      <c r="H30" s="58"/>
      <c r="I30" s="4"/>
    </row>
    <row r="31" spans="1:24" s="12" customFormat="1" ht="23.25" customHeight="1" thickBot="1" x14ac:dyDescent="0.3">
      <c r="A31" s="96" t="s">
        <v>57</v>
      </c>
      <c r="B31" s="97"/>
      <c r="C31" s="97"/>
      <c r="D31" s="98"/>
      <c r="E31" s="48"/>
      <c r="F31" s="49" t="e">
        <f>SUM(F19:F27)</f>
        <v>#N/A</v>
      </c>
      <c r="H31" s="57"/>
    </row>
    <row r="32" spans="1:24" ht="40.5" customHeight="1" thickBot="1" x14ac:dyDescent="0.3">
      <c r="A32" s="86" t="s">
        <v>92</v>
      </c>
      <c r="B32" s="87"/>
      <c r="C32" s="87"/>
      <c r="D32" s="88"/>
      <c r="E32" s="50"/>
      <c r="F32" s="51" t="e">
        <f>SUM(F29:F31)</f>
        <v>#N/A</v>
      </c>
      <c r="J32" s="8"/>
      <c r="K32" s="8"/>
      <c r="L32" s="8"/>
      <c r="M32" s="8"/>
      <c r="N32" s="8"/>
      <c r="O32" s="8"/>
      <c r="P32" s="8"/>
    </row>
    <row r="33" spans="10:16" x14ac:dyDescent="0.25">
      <c r="J33" s="8"/>
      <c r="K33" s="8"/>
      <c r="L33" s="8"/>
      <c r="M33" s="8"/>
      <c r="N33" s="8"/>
      <c r="O33" s="8"/>
      <c r="P33" s="8"/>
    </row>
  </sheetData>
  <mergeCells count="24">
    <mergeCell ref="A15:A16"/>
    <mergeCell ref="F15:F17"/>
    <mergeCell ref="A2:I2"/>
    <mergeCell ref="A4:B4"/>
    <mergeCell ref="C4:I4"/>
    <mergeCell ref="A6:B6"/>
    <mergeCell ref="C6:I6"/>
    <mergeCell ref="A8:B8"/>
    <mergeCell ref="C8:I8"/>
    <mergeCell ref="A10:B10"/>
    <mergeCell ref="G10:H10"/>
    <mergeCell ref="A11:I11"/>
    <mergeCell ref="F12:F13"/>
    <mergeCell ref="A14:I14"/>
    <mergeCell ref="A29:D29"/>
    <mergeCell ref="A30:D30"/>
    <mergeCell ref="A31:D31"/>
    <mergeCell ref="A32:D32"/>
    <mergeCell ref="A18:I18"/>
    <mergeCell ref="A19:A22"/>
    <mergeCell ref="F19:F22"/>
    <mergeCell ref="A23:A27"/>
    <mergeCell ref="F23:F27"/>
    <mergeCell ref="A28:I28"/>
  </mergeCells>
  <conditionalFormatting sqref="F32">
    <cfRule type="cellIs" dxfId="45" priority="7" operator="equal">
      <formula>0</formula>
    </cfRule>
    <cfRule type="cellIs" dxfId="44" priority="26" operator="greaterThan">
      <formula>136</formula>
    </cfRule>
    <cfRule type="cellIs" dxfId="43" priority="27" operator="lessThan">
      <formula>69</formula>
    </cfRule>
    <cfRule type="cellIs" dxfId="42" priority="46" operator="between">
      <formula>69</formula>
      <formula>136</formula>
    </cfRule>
  </conditionalFormatting>
  <conditionalFormatting sqref="F15:F17">
    <cfRule type="cellIs" dxfId="41" priority="13" operator="equal">
      <formula>0</formula>
    </cfRule>
    <cfRule type="cellIs" dxfId="40" priority="38" operator="greaterThan">
      <formula>36</formula>
    </cfRule>
    <cfRule type="cellIs" dxfId="39" priority="39" operator="between">
      <formula>19</formula>
      <formula>36</formula>
    </cfRule>
    <cfRule type="cellIs" dxfId="38" priority="44" operator="lessThan">
      <formula>19</formula>
    </cfRule>
  </conditionalFormatting>
  <conditionalFormatting sqref="F19:F22">
    <cfRule type="cellIs" dxfId="37" priority="12" operator="equal">
      <formula>0</formula>
    </cfRule>
    <cfRule type="cellIs" dxfId="36" priority="36" operator="greaterThan">
      <formula>32</formula>
    </cfRule>
    <cfRule type="cellIs" dxfId="35" priority="37" operator="between">
      <formula>17</formula>
      <formula>32</formula>
    </cfRule>
    <cfRule type="cellIs" dxfId="34" priority="43" operator="lessThan">
      <formula>17</formula>
    </cfRule>
  </conditionalFormatting>
  <conditionalFormatting sqref="F23:F27">
    <cfRule type="cellIs" dxfId="33" priority="11" operator="equal">
      <formula>0</formula>
    </cfRule>
    <cfRule type="cellIs" dxfId="32" priority="34" operator="greaterThan">
      <formula>45</formula>
    </cfRule>
    <cfRule type="cellIs" dxfId="31" priority="35" operator="between">
      <formula>23</formula>
      <formula>45</formula>
    </cfRule>
    <cfRule type="cellIs" dxfId="30" priority="42" operator="lessThan">
      <formula>23</formula>
    </cfRule>
  </conditionalFormatting>
  <conditionalFormatting sqref="F29">
    <cfRule type="cellIs" dxfId="29" priority="10" operator="equal">
      <formula>0</formula>
    </cfRule>
    <cfRule type="cellIs" dxfId="28" priority="31" operator="greaterThan">
      <formula>24</formula>
    </cfRule>
    <cfRule type="cellIs" dxfId="27" priority="32" operator="between">
      <formula>13</formula>
      <formula>24</formula>
    </cfRule>
    <cfRule type="cellIs" dxfId="26" priority="33" operator="lessThan">
      <formula>13</formula>
    </cfRule>
  </conditionalFormatting>
  <conditionalFormatting sqref="F31">
    <cfRule type="cellIs" dxfId="25" priority="9" operator="equal">
      <formula>0</formula>
    </cfRule>
    <cfRule type="cellIs" dxfId="24" priority="28" operator="greaterThan">
      <formula>76</formula>
    </cfRule>
    <cfRule type="cellIs" dxfId="23" priority="29" operator="between">
      <formula>39</formula>
      <formula>76</formula>
    </cfRule>
    <cfRule type="cellIs" dxfId="22" priority="30" operator="lessThan">
      <formula>39</formula>
    </cfRule>
  </conditionalFormatting>
  <conditionalFormatting sqref="H12 H15:H17">
    <cfRule type="cellIs" dxfId="21" priority="22" operator="equal">
      <formula>3</formula>
    </cfRule>
    <cfRule type="cellIs" dxfId="20" priority="23" operator="equal">
      <formula>2</formula>
    </cfRule>
    <cfRule type="cellIs" dxfId="19" priority="24" operator="equal">
      <formula>1</formula>
    </cfRule>
    <cfRule type="cellIs" dxfId="18" priority="25" operator="equal">
      <formula>0</formula>
    </cfRule>
  </conditionalFormatting>
  <conditionalFormatting sqref="H13">
    <cfRule type="cellIs" dxfId="17" priority="18" operator="equal">
      <formula>3</formula>
    </cfRule>
    <cfRule type="cellIs" dxfId="16" priority="19" operator="equal">
      <formula>2</formula>
    </cfRule>
    <cfRule type="cellIs" dxfId="15" priority="20" operator="equal">
      <formula>1</formula>
    </cfRule>
    <cfRule type="cellIs" dxfId="14" priority="21" operator="equal">
      <formula>0</formula>
    </cfRule>
  </conditionalFormatting>
  <conditionalFormatting sqref="H20:H27">
    <cfRule type="cellIs" dxfId="13" priority="14" operator="equal">
      <formula>3</formula>
    </cfRule>
    <cfRule type="cellIs" dxfId="12" priority="15" operator="equal">
      <formula>2</formula>
    </cfRule>
  </conditionalFormatting>
  <conditionalFormatting sqref="H19:H27">
    <cfRule type="cellIs" dxfId="11" priority="16" operator="equal">
      <formula>1</formula>
    </cfRule>
    <cfRule type="cellIs" dxfId="10" priority="17" operator="equal">
      <formula>0</formula>
    </cfRule>
  </conditionalFormatting>
  <conditionalFormatting sqref="F12">
    <cfRule type="cellIs" dxfId="9" priority="40" operator="greaterThan">
      <formula>24</formula>
    </cfRule>
    <cfRule type="cellIs" dxfId="8" priority="41" operator="between">
      <formula>13</formula>
      <formula>24</formula>
    </cfRule>
    <cfRule type="cellIs" dxfId="7" priority="45" operator="lessThan">
      <formula>13</formula>
    </cfRule>
  </conditionalFormatting>
  <conditionalFormatting sqref="F12:F13">
    <cfRule type="cellIs" dxfId="6" priority="8" operator="equal">
      <formula>0</formula>
    </cfRule>
  </conditionalFormatting>
  <conditionalFormatting sqref="F30">
    <cfRule type="cellIs" dxfId="5" priority="3" operator="equal">
      <formula>0</formula>
    </cfRule>
    <cfRule type="cellIs" dxfId="4" priority="4" operator="greaterThan">
      <formula>36</formula>
    </cfRule>
    <cfRule type="cellIs" dxfId="3" priority="5" operator="between">
      <formula>19</formula>
      <formula>36</formula>
    </cfRule>
    <cfRule type="cellIs" dxfId="2" priority="6" operator="lessThan">
      <formula>19</formula>
    </cfRule>
  </conditionalFormatting>
  <conditionalFormatting sqref="H19">
    <cfRule type="cellIs" dxfId="1" priority="1" operator="equal">
      <formula>3</formula>
    </cfRule>
    <cfRule type="cellIs" dxfId="0" priority="2" operator="equal">
      <formula>2</formula>
    </cfRule>
  </conditionalFormatting>
  <pageMargins left="0.7" right="0.7" top="0.75" bottom="0.75" header="0.3" footer="0.3"/>
  <pageSetup paperSize="9" scale="49" fitToWidth="0" orientation="landscape" horizontalDpi="300" verticalDpi="0" r:id="rId1"/>
  <extLst>
    <ext xmlns:x14="http://schemas.microsoft.com/office/spreadsheetml/2009/9/main" uri="{CCE6A557-97BC-4b89-ADB6-D9C93CAAB3DF}">
      <x14:dataValidations xmlns:xm="http://schemas.microsoft.com/office/excel/2006/main" count="16">
        <x14:dataValidation type="list" allowBlank="1" showInputMessage="1" showErrorMessage="1" xr:uid="{E11E26BC-1F65-4636-B643-D63C3F89EB99}">
          <x14:formula1>
            <xm:f>'Data, ei täytetä'!$A$3:$A$7</xm:f>
          </x14:formula1>
          <xm:sqref>C12</xm:sqref>
        </x14:dataValidation>
        <x14:dataValidation type="list" allowBlank="1" showInputMessage="1" showErrorMessage="1" xr:uid="{3DA969ED-05E6-4E54-BCCF-5AAC025362E6}">
          <x14:formula1>
            <xm:f>'Data, ei täytetä'!$B$3:$B$7</xm:f>
          </x14:formula1>
          <xm:sqref>C13</xm:sqref>
        </x14:dataValidation>
        <x14:dataValidation type="list" allowBlank="1" showInputMessage="1" showErrorMessage="1" xr:uid="{6F211CD3-1F14-43CF-9ECD-7F156F3EE39F}">
          <x14:formula1>
            <xm:f>'Data, ei täytetä'!$C$3:$C$7</xm:f>
          </x14:formula1>
          <xm:sqref>C15</xm:sqref>
        </x14:dataValidation>
        <x14:dataValidation type="list" allowBlank="1" showInputMessage="1" showErrorMessage="1" xr:uid="{2B5CCDBE-523F-4E39-9733-C810B5084F92}">
          <x14:formula1>
            <xm:f>'Data, ei täytetä'!$D$3:$D$7</xm:f>
          </x14:formula1>
          <xm:sqref>C16</xm:sqref>
        </x14:dataValidation>
        <x14:dataValidation type="list" allowBlank="1" showInputMessage="1" showErrorMessage="1" xr:uid="{BC826E1F-7CFF-48D7-BD31-F051770E50CB}">
          <x14:formula1>
            <xm:f>'Data, ei täytetä'!$E$3:$E$7</xm:f>
          </x14:formula1>
          <xm:sqref>C17</xm:sqref>
        </x14:dataValidation>
        <x14:dataValidation type="list" allowBlank="1" showInputMessage="1" showErrorMessage="1" xr:uid="{E77BAEFF-852B-467B-AC4F-0FE8C0D09825}">
          <x14:formula1>
            <xm:f>'Data, ei täytetä'!$F$3:$F$7</xm:f>
          </x14:formula1>
          <xm:sqref>C19</xm:sqref>
        </x14:dataValidation>
        <x14:dataValidation type="list" allowBlank="1" showInputMessage="1" showErrorMessage="1" xr:uid="{75D7C749-1562-432A-949C-F2FD14BC749A}">
          <x14:formula1>
            <xm:f>'Data, ei täytetä'!$G$3:$G$7</xm:f>
          </x14:formula1>
          <xm:sqref>C20</xm:sqref>
        </x14:dataValidation>
        <x14:dataValidation type="list" allowBlank="1" showInputMessage="1" showErrorMessage="1" xr:uid="{2D50D60D-1EC3-4A54-B3FE-3A0364360EC2}">
          <x14:formula1>
            <xm:f>'Data, ei täytetä'!$H$3:$H$7</xm:f>
          </x14:formula1>
          <xm:sqref>C21</xm:sqref>
        </x14:dataValidation>
        <x14:dataValidation type="list" allowBlank="1" showInputMessage="1" showErrorMessage="1" xr:uid="{E8563C55-C398-4E31-B0BC-C55D51BAB9F0}">
          <x14:formula1>
            <xm:f>'Data, ei täytetä'!$I$3:$I$7</xm:f>
          </x14:formula1>
          <xm:sqref>C22</xm:sqref>
        </x14:dataValidation>
        <x14:dataValidation type="list" allowBlank="1" showInputMessage="1" showErrorMessage="1" xr:uid="{D5168586-C809-41B6-A9A2-2CBF1689AF22}">
          <x14:formula1>
            <xm:f>'Data, ei täytetä'!$K$3:$K$7</xm:f>
          </x14:formula1>
          <xm:sqref>C24</xm:sqref>
        </x14:dataValidation>
        <x14:dataValidation type="list" allowBlank="1" showInputMessage="1" showErrorMessage="1" xr:uid="{53A24D27-D173-4A45-A0C5-1C4D32DDBC28}">
          <x14:formula1>
            <xm:f>'Data, ei täytetä'!$L$3:$L$7</xm:f>
          </x14:formula1>
          <xm:sqref>C25</xm:sqref>
        </x14:dataValidation>
        <x14:dataValidation type="list" allowBlank="1" showInputMessage="1" showErrorMessage="1" xr:uid="{48F55A0E-8C04-4F6F-92E6-8807E5EFD979}">
          <x14:formula1>
            <xm:f>'Data, ei täytetä'!$M$3:$M$7</xm:f>
          </x14:formula1>
          <xm:sqref>C26</xm:sqref>
        </x14:dataValidation>
        <x14:dataValidation type="list" allowBlank="1" showInputMessage="1" showErrorMessage="1" xr:uid="{D856054E-5AB9-4C67-B99B-C84DFCE7FC54}">
          <x14:formula1>
            <xm:f>'Data, ei täytetä'!$N$3:$N$7</xm:f>
          </x14:formula1>
          <xm:sqref>C27</xm:sqref>
        </x14:dataValidation>
        <x14:dataValidation type="list" allowBlank="1" showInputMessage="1" showErrorMessage="1" xr:uid="{71FB0D2E-1DAE-4A88-8872-D11753EAD0F3}">
          <x14:formula1>
            <xm:f>'Data, ei täytetä'!$O$3:$O$7</xm:f>
          </x14:formula1>
          <xm:sqref>D12:D13 D15:D17 D19:D27</xm:sqref>
        </x14:dataValidation>
        <x14:dataValidation type="list" allowBlank="1" showInputMessage="1" showErrorMessage="1" xr:uid="{BB2C72D7-9540-469A-91A2-9C77DD2056B6}">
          <x14:formula1>
            <xm:f>'Data, ei täytetä'!$J$3:$J$7</xm:f>
          </x14:formula1>
          <xm:sqref>C23</xm:sqref>
        </x14:dataValidation>
        <x14:dataValidation type="list" allowBlank="1" showInputMessage="1" showErrorMessage="1" xr:uid="{7A795A7C-4B55-48CF-8A3A-EA6D7F26C890}">
          <x14:formula1>
            <xm:f>'Data, ei täytetä'!$R$3:$R$7</xm:f>
          </x14:formula1>
          <xm:sqref>G12:G13 G15:G17 G19:G27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9B9B1-CAD5-4872-BB3A-73A3CE3B03B5}">
  <dimension ref="A1:S18"/>
  <sheetViews>
    <sheetView zoomScale="70" zoomScaleNormal="70" workbookViewId="0">
      <selection activeCell="C34" sqref="C34"/>
    </sheetView>
  </sheetViews>
  <sheetFormatPr defaultRowHeight="15" x14ac:dyDescent="0.25"/>
  <cols>
    <col min="1" max="14" width="35.5703125" style="25" customWidth="1"/>
    <col min="15" max="17" width="35.5703125" style="25" hidden="1" customWidth="1"/>
    <col min="18" max="18" width="33.28515625" style="25" hidden="1" customWidth="1"/>
    <col min="19" max="19" width="20.5703125" style="25" hidden="1" customWidth="1"/>
    <col min="20" max="16384" width="9.140625" style="25"/>
  </cols>
  <sheetData>
    <row r="1" spans="1:19" ht="32.25" customHeight="1" x14ac:dyDescent="0.25">
      <c r="A1" s="111" t="s">
        <v>55</v>
      </c>
      <c r="B1" s="111"/>
      <c r="C1" s="109" t="s">
        <v>56</v>
      </c>
      <c r="D1" s="109"/>
      <c r="E1" s="109"/>
      <c r="F1" s="110" t="s">
        <v>57</v>
      </c>
      <c r="G1" s="110"/>
      <c r="H1" s="110"/>
      <c r="I1" s="110"/>
      <c r="J1" s="110"/>
      <c r="K1" s="110"/>
      <c r="L1" s="110"/>
      <c r="M1" s="110"/>
      <c r="N1" s="110"/>
      <c r="O1" s="24"/>
      <c r="P1" s="24"/>
      <c r="Q1" s="24"/>
      <c r="R1" s="24"/>
      <c r="S1" s="24"/>
    </row>
    <row r="2" spans="1:19" s="26" customFormat="1" ht="75" x14ac:dyDescent="0.25">
      <c r="A2" s="64" t="s">
        <v>24</v>
      </c>
      <c r="B2" s="64" t="s">
        <v>20</v>
      </c>
      <c r="C2" s="65" t="s">
        <v>1</v>
      </c>
      <c r="D2" s="65" t="s">
        <v>4</v>
      </c>
      <c r="E2" s="65" t="s">
        <v>9</v>
      </c>
      <c r="F2" s="66" t="s">
        <v>12</v>
      </c>
      <c r="G2" s="66" t="s">
        <v>21</v>
      </c>
      <c r="H2" s="66" t="s">
        <v>13</v>
      </c>
      <c r="I2" s="67" t="s">
        <v>15</v>
      </c>
      <c r="J2" s="66" t="s">
        <v>76</v>
      </c>
      <c r="K2" s="66" t="s">
        <v>33</v>
      </c>
      <c r="L2" s="66" t="s">
        <v>26</v>
      </c>
      <c r="M2" s="66" t="s">
        <v>63</v>
      </c>
      <c r="N2" s="67" t="s">
        <v>16</v>
      </c>
      <c r="O2" s="41" t="s">
        <v>50</v>
      </c>
      <c r="P2" s="41" t="s">
        <v>71</v>
      </c>
      <c r="Q2" s="42" t="s">
        <v>72</v>
      </c>
      <c r="R2" s="53" t="s">
        <v>53</v>
      </c>
      <c r="S2" s="53" t="s">
        <v>80</v>
      </c>
    </row>
    <row r="3" spans="1:19" ht="22.5" customHeight="1" x14ac:dyDescent="0.25">
      <c r="A3" s="18"/>
      <c r="B3" s="18"/>
      <c r="C3" s="18"/>
      <c r="D3" s="18"/>
      <c r="E3" s="18"/>
      <c r="F3" s="18"/>
      <c r="G3" s="18"/>
      <c r="H3" s="18"/>
      <c r="I3" s="20"/>
      <c r="J3" s="20"/>
      <c r="K3" s="20"/>
      <c r="L3" s="20"/>
      <c r="M3" s="20"/>
      <c r="N3" s="20"/>
      <c r="O3" s="27"/>
      <c r="P3" s="21"/>
      <c r="Q3" s="21"/>
      <c r="R3" s="53"/>
      <c r="S3" s="18"/>
    </row>
    <row r="4" spans="1:19" ht="22.5" customHeight="1" x14ac:dyDescent="0.25">
      <c r="A4" s="18" t="s">
        <v>74</v>
      </c>
      <c r="B4" s="18" t="s">
        <v>74</v>
      </c>
      <c r="C4" s="18" t="s">
        <v>74</v>
      </c>
      <c r="D4" s="18" t="s">
        <v>74</v>
      </c>
      <c r="E4" s="18" t="s">
        <v>74</v>
      </c>
      <c r="F4" s="18" t="s">
        <v>74</v>
      </c>
      <c r="G4" s="18" t="s">
        <v>74</v>
      </c>
      <c r="H4" s="18" t="s">
        <v>74</v>
      </c>
      <c r="I4" s="20" t="s">
        <v>74</v>
      </c>
      <c r="J4" s="20" t="s">
        <v>74</v>
      </c>
      <c r="K4" s="20" t="s">
        <v>74</v>
      </c>
      <c r="L4" s="20" t="s">
        <v>74</v>
      </c>
      <c r="M4" s="20" t="s">
        <v>74</v>
      </c>
      <c r="N4" s="20" t="s">
        <v>74</v>
      </c>
      <c r="O4" s="27" t="s">
        <v>82</v>
      </c>
      <c r="P4" s="21">
        <v>6</v>
      </c>
      <c r="Q4" s="21">
        <v>3</v>
      </c>
      <c r="R4" s="53" t="s">
        <v>82</v>
      </c>
      <c r="S4" s="18">
        <v>0</v>
      </c>
    </row>
    <row r="5" spans="1:19" ht="30" customHeight="1" x14ac:dyDescent="0.25">
      <c r="A5" s="18" t="s">
        <v>64</v>
      </c>
      <c r="B5" s="18" t="s">
        <v>83</v>
      </c>
      <c r="C5" s="19" t="s">
        <v>2</v>
      </c>
      <c r="D5" s="20" t="s">
        <v>7</v>
      </c>
      <c r="E5" s="20" t="s">
        <v>68</v>
      </c>
      <c r="F5" s="20" t="s">
        <v>67</v>
      </c>
      <c r="G5" s="18" t="s">
        <v>64</v>
      </c>
      <c r="H5" s="20" t="s">
        <v>22</v>
      </c>
      <c r="I5" s="20" t="s">
        <v>5</v>
      </c>
      <c r="J5" s="52" t="s">
        <v>45</v>
      </c>
      <c r="K5" s="52" t="s">
        <v>66</v>
      </c>
      <c r="L5" s="52" t="s">
        <v>28</v>
      </c>
      <c r="M5" s="52" t="s">
        <v>28</v>
      </c>
      <c r="N5" s="20" t="s">
        <v>17</v>
      </c>
      <c r="O5" s="27" t="s">
        <v>49</v>
      </c>
      <c r="P5" s="21">
        <v>2</v>
      </c>
      <c r="Q5" s="21">
        <v>1</v>
      </c>
      <c r="R5" s="53" t="s">
        <v>77</v>
      </c>
      <c r="S5" s="18">
        <v>1</v>
      </c>
    </row>
    <row r="6" spans="1:19" ht="45" x14ac:dyDescent="0.25">
      <c r="A6" s="18" t="s">
        <v>25</v>
      </c>
      <c r="B6" s="18" t="s">
        <v>43</v>
      </c>
      <c r="C6" s="20" t="s">
        <v>90</v>
      </c>
      <c r="D6" s="20" t="s">
        <v>6</v>
      </c>
      <c r="E6" s="20" t="s">
        <v>10</v>
      </c>
      <c r="F6" s="20" t="s">
        <v>34</v>
      </c>
      <c r="G6" s="18" t="s">
        <v>25</v>
      </c>
      <c r="H6" s="20" t="s">
        <v>23</v>
      </c>
      <c r="I6" s="20" t="s">
        <v>6</v>
      </c>
      <c r="J6" s="52" t="s">
        <v>27</v>
      </c>
      <c r="K6" s="52" t="s">
        <v>32</v>
      </c>
      <c r="L6" s="52" t="s">
        <v>27</v>
      </c>
      <c r="M6" s="52" t="s">
        <v>27</v>
      </c>
      <c r="N6" s="20" t="s">
        <v>18</v>
      </c>
      <c r="O6" s="27" t="s">
        <v>8</v>
      </c>
      <c r="P6" s="23">
        <v>4</v>
      </c>
      <c r="Q6" s="23">
        <v>2</v>
      </c>
      <c r="R6" s="53" t="s">
        <v>78</v>
      </c>
      <c r="S6" s="18">
        <v>2</v>
      </c>
    </row>
    <row r="7" spans="1:19" ht="45" x14ac:dyDescent="0.25">
      <c r="A7" s="18" t="s">
        <v>65</v>
      </c>
      <c r="B7" s="18" t="s">
        <v>44</v>
      </c>
      <c r="C7" s="20" t="s">
        <v>3</v>
      </c>
      <c r="D7" s="22" t="s">
        <v>5</v>
      </c>
      <c r="E7" s="20" t="s">
        <v>69</v>
      </c>
      <c r="F7" s="20" t="s">
        <v>35</v>
      </c>
      <c r="G7" s="18" t="s">
        <v>65</v>
      </c>
      <c r="H7" s="20" t="s">
        <v>14</v>
      </c>
      <c r="I7" s="20" t="s">
        <v>0</v>
      </c>
      <c r="J7" s="52" t="s">
        <v>0</v>
      </c>
      <c r="K7" s="52" t="s">
        <v>23</v>
      </c>
      <c r="L7" s="52" t="s">
        <v>29</v>
      </c>
      <c r="M7" s="52" t="s">
        <v>29</v>
      </c>
      <c r="N7" s="20" t="s">
        <v>19</v>
      </c>
      <c r="O7" s="27" t="s">
        <v>7</v>
      </c>
      <c r="P7" s="23">
        <v>6</v>
      </c>
      <c r="Q7" s="23">
        <v>3</v>
      </c>
      <c r="R7" s="53" t="s">
        <v>79</v>
      </c>
      <c r="S7" s="18">
        <v>3</v>
      </c>
    </row>
    <row r="12" spans="1:19" ht="24.75" customHeight="1" x14ac:dyDescent="0.25"/>
    <row r="18" spans="3:3" x14ac:dyDescent="0.25">
      <c r="C18" s="63"/>
    </row>
  </sheetData>
  <sheetProtection sheet="1" objects="1" scenarios="1"/>
  <mergeCells count="3">
    <mergeCell ref="C1:E1"/>
    <mergeCell ref="F1:N1"/>
    <mergeCell ref="A1:B1"/>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5</vt:i4>
      </vt:variant>
      <vt:variant>
        <vt:lpstr>Nimetyt alueet</vt:lpstr>
      </vt:variant>
      <vt:variant>
        <vt:i4>5</vt:i4>
      </vt:variant>
    </vt:vector>
  </HeadingPairs>
  <TitlesOfParts>
    <vt:vector size="10" baseType="lpstr">
      <vt:lpstr>Johdanto</vt:lpstr>
      <vt:lpstr>Työkalu 1</vt:lpstr>
      <vt:lpstr>Työkalu 2</vt:lpstr>
      <vt:lpstr>Työkalu 3</vt:lpstr>
      <vt:lpstr>Data, ei täytetä</vt:lpstr>
      <vt:lpstr>Johdanto!_Hlk77589437</vt:lpstr>
      <vt:lpstr>Johdanto!_Ref82439983</vt:lpstr>
      <vt:lpstr>'Työkalu 1'!Tulostusalue</vt:lpstr>
      <vt:lpstr>'Työkalu 2'!Tulostusalue</vt:lpstr>
      <vt:lpstr>'Työkalu 3'!Tulostusalue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Sanna Vienonen</dc:creator>
  <cp:lastModifiedBy>Sanna Vienonen</cp:lastModifiedBy>
  <cp:lastPrinted>2021-09-23T08:56:12Z</cp:lastPrinted>
  <dcterms:created xsi:type="dcterms:W3CDTF">2021-08-30T08:03:19Z</dcterms:created>
  <dcterms:modified xsi:type="dcterms:W3CDTF">2022-01-26T11:50:59Z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9d8acbe72cd34b64ad9bbf6f81e3463b</vt:lpwstr>
  </property>
</Properties>
</file>